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_\Desktop\แผน63\ปรับปรุงแผนที่ 2 ใหม่ 67\"/>
    </mc:Choice>
  </mc:AlternateContent>
  <bookViews>
    <workbookView xWindow="0" yWindow="0" windowWidth="20490" windowHeight="7515" tabRatio="903"/>
  </bookViews>
  <sheets>
    <sheet name="ภาระคชจ. 64-66" sheetId="14" r:id="rId1"/>
  </sheets>
  <calcPr calcId="152511"/>
</workbook>
</file>

<file path=xl/calcChain.xml><?xml version="1.0" encoding="utf-8"?>
<calcChain xmlns="http://schemas.openxmlformats.org/spreadsheetml/2006/main">
  <c r="P78" i="14" l="1"/>
  <c r="O78" i="14"/>
  <c r="N78" i="14"/>
  <c r="S79" i="14" l="1"/>
  <c r="R79" i="14"/>
  <c r="Q79" i="14"/>
  <c r="G78" i="14" l="1"/>
  <c r="F78" i="14"/>
  <c r="Q20" i="14" l="1"/>
  <c r="R20" i="14" s="1"/>
  <c r="S20" i="14" s="1"/>
  <c r="Q56" i="14" l="1"/>
  <c r="Q50" i="14"/>
  <c r="Q29" i="14"/>
  <c r="Q14" i="14"/>
  <c r="Q12" i="14"/>
  <c r="Q11" i="14"/>
  <c r="Q78" i="14" l="1"/>
  <c r="Q51" i="14"/>
  <c r="R51" i="14" s="1"/>
  <c r="S51" i="14" s="1"/>
  <c r="Q31" i="14"/>
  <c r="R31" i="14" s="1"/>
  <c r="S31" i="14" s="1"/>
  <c r="Q26" i="14" l="1"/>
  <c r="R26" i="14" s="1"/>
  <c r="S26" i="14" s="1"/>
  <c r="Q18" i="14" l="1"/>
  <c r="R18" i="14" s="1"/>
  <c r="S18" i="14" s="1"/>
  <c r="Q17" i="14"/>
  <c r="R17" i="14" s="1"/>
  <c r="S17" i="14" s="1"/>
  <c r="Q77" i="14" l="1"/>
  <c r="R77" i="14" s="1"/>
  <c r="S77" i="14" s="1"/>
  <c r="Q53" i="14"/>
  <c r="R53" i="14" s="1"/>
  <c r="S53" i="14" s="1"/>
  <c r="R56" i="14"/>
  <c r="S56" i="14" s="1"/>
  <c r="Q57" i="14"/>
  <c r="R57" i="14" s="1"/>
  <c r="S57" i="14" s="1"/>
  <c r="Q60" i="14"/>
  <c r="R60" i="14" s="1"/>
  <c r="S60" i="14" s="1"/>
  <c r="R50" i="14"/>
  <c r="S50" i="14" s="1"/>
  <c r="Q35" i="14"/>
  <c r="R35" i="14" s="1"/>
  <c r="S35" i="14" s="1"/>
  <c r="Q36" i="14"/>
  <c r="R36" i="14" s="1"/>
  <c r="S36" i="14" s="1"/>
  <c r="Q30" i="14"/>
  <c r="R30" i="14" s="1"/>
  <c r="S30" i="14" s="1"/>
  <c r="Q32" i="14"/>
  <c r="R32" i="14" s="1"/>
  <c r="S32" i="14" s="1"/>
  <c r="Q33" i="14"/>
  <c r="R33" i="14" s="1"/>
  <c r="S33" i="14" s="1"/>
  <c r="R29" i="14"/>
  <c r="S29" i="14" s="1"/>
  <c r="Q23" i="14"/>
  <c r="R23" i="14" s="1"/>
  <c r="S23" i="14" s="1"/>
  <c r="Q15" i="14"/>
  <c r="R15" i="14" s="1"/>
  <c r="S15" i="14" s="1"/>
  <c r="Q16" i="14"/>
  <c r="Q19" i="14"/>
  <c r="R19" i="14" s="1"/>
  <c r="S19" i="14" s="1"/>
  <c r="R14" i="14"/>
  <c r="S14" i="14" s="1"/>
  <c r="R12" i="14"/>
  <c r="S12" i="14" s="1"/>
  <c r="R16" i="14" l="1"/>
  <c r="S16" i="14" s="1"/>
  <c r="R11" i="14"/>
  <c r="S11" i="14" s="1"/>
  <c r="Q80" i="14"/>
  <c r="Q81" i="14" s="1"/>
  <c r="R78" i="14" l="1"/>
  <c r="S78" i="14" l="1"/>
  <c r="S80" i="14" s="1"/>
  <c r="S81" i="14" s="1"/>
  <c r="R80" i="14"/>
  <c r="R81" i="14" s="1"/>
</calcChain>
</file>

<file path=xl/sharedStrings.xml><?xml version="1.0" encoding="utf-8"?>
<sst xmlns="http://schemas.openxmlformats.org/spreadsheetml/2006/main" count="424" uniqueCount="120">
  <si>
    <t>9. ภาระค่าใช้จ่ายเกี่ยวกับเงินเดือนและประโยชน์ตอบแทนอื่น</t>
  </si>
  <si>
    <t xml:space="preserve"> </t>
  </si>
  <si>
    <t>ที่</t>
  </si>
  <si>
    <t>ชื่อสายงาน</t>
  </si>
  <si>
    <t>ระดับ</t>
  </si>
  <si>
    <t>จำนวน</t>
  </si>
  <si>
    <t>อัตราตำแหน่งที่คาดว่า</t>
  </si>
  <si>
    <t>อัตรากำลังคน</t>
  </si>
  <si>
    <t>หมาย</t>
  </si>
  <si>
    <t>ตำแหน่ง</t>
  </si>
  <si>
    <t>ทั้งหมด</t>
  </si>
  <si>
    <t>จะต้องใช้ในช่วง</t>
  </si>
  <si>
    <t>เพิ่ม/ลด</t>
  </si>
  <si>
    <t>เหตุ</t>
  </si>
  <si>
    <t>ระยะเวลา 3 ปีข้างหน้า</t>
  </si>
  <si>
    <t xml:space="preserve">จำนวน </t>
  </si>
  <si>
    <t>เงินเดือน</t>
  </si>
  <si>
    <t>(คน)</t>
  </si>
  <si>
    <t>(1)</t>
  </si>
  <si>
    <t>-</t>
  </si>
  <si>
    <t>รวม</t>
  </si>
  <si>
    <t>(5)</t>
  </si>
  <si>
    <t>(6)</t>
  </si>
  <si>
    <t>(7)</t>
  </si>
  <si>
    <t>รวมเป็นค่าใช้จ่ายบุคคลทั้งสิ้น</t>
  </si>
  <si>
    <t>คิดร้อยละ 40 งบประมาณรายจ่ายประจำปี</t>
  </si>
  <si>
    <t>เจ้าพนักงานพัสดุ</t>
  </si>
  <si>
    <t>เจ้าพนักงานการเงินและบัญชี</t>
  </si>
  <si>
    <t>นักวิชาการศึกษา</t>
  </si>
  <si>
    <t>พนักงานจ้าง</t>
  </si>
  <si>
    <t xml:space="preserve">ครู </t>
  </si>
  <si>
    <t xml:space="preserve">ผู้ดูแลเด็ก </t>
  </si>
  <si>
    <t>9. ภาระค่าใช้จ่ายเกี่ยวกับเงินเดือนและประโยชน์ตอบแทนอื่น (ต่อ)</t>
  </si>
  <si>
    <t>ครู</t>
  </si>
  <si>
    <t>ต้น</t>
  </si>
  <si>
    <t>นักวิเคราะห์นโยบายและแผน</t>
  </si>
  <si>
    <t>นักทรัพยากรบุคคล</t>
  </si>
  <si>
    <t>เจ้าพนักงานธุรการ</t>
  </si>
  <si>
    <t>เจ้าพนักงานจัดเก็บรายได้</t>
  </si>
  <si>
    <t xml:space="preserve">ปลัด อบต. (นักบริหารงานท้องถิ่น) </t>
  </si>
  <si>
    <t xml:space="preserve">รองปลัด อบต. (นักบริหารงานท้องถิ่น) </t>
  </si>
  <si>
    <t>หัวหน้าสำนักปลัด (นักบริหารงานทั่วไป)</t>
  </si>
  <si>
    <t xml:space="preserve">ผู้อำนวยการกองคลัง (นักบริหารงานการคลัง) </t>
  </si>
  <si>
    <t>ผู้อำนวยการกองช่าง (นักบริหารงานช่าง)</t>
  </si>
  <si>
    <t>กลาง</t>
  </si>
  <si>
    <t>ปง./ชง.</t>
  </si>
  <si>
    <t>สำนักงานปลัด อบต. (๐๑)</t>
  </si>
  <si>
    <t>กองคลัง (๐๔)</t>
  </si>
  <si>
    <t>กองช่าง (๐๕)</t>
  </si>
  <si>
    <t>กองการศึกษา ศาสนาและวัฒนธรรม (๐๘)</t>
  </si>
  <si>
    <r>
      <rPr>
        <sz val="13"/>
        <rFont val="TH SarabunIT๙"/>
        <family val="2"/>
      </rPr>
      <t>ผู้อำนวยการกองการศึกษา ฯ</t>
    </r>
    <r>
      <rPr>
        <sz val="12"/>
        <rFont val="TH SarabunIT๙"/>
        <family val="2"/>
      </rPr>
      <t xml:space="preserve"> (นักบริหารงานศึกษา)</t>
    </r>
  </si>
  <si>
    <t>ผู้ช่วยเจ้าพนักงานธุรการ</t>
  </si>
  <si>
    <t>ผู้ช่วยเจ้าพนักงานการเงินและบัญชี</t>
  </si>
  <si>
    <t>ผู้ช่วยเจ้าพนักงานจัดเก็บรายได้</t>
  </si>
  <si>
    <t>ผู้ช่วยนายช่างโยธา</t>
  </si>
  <si>
    <t>หน่วยตรวจสอบภายใน (๑๒)</t>
  </si>
  <si>
    <t>นักวิชาการตรวจสอบภายใน</t>
  </si>
  <si>
    <t>เจ้าพนักงานป้องกันและบรรเทาสาธารณภัย</t>
  </si>
  <si>
    <t xml:space="preserve">ผู้ช่วยเจ้าพนักงานธุรการ </t>
  </si>
  <si>
    <t>ศูนย์พัฒนาเด็กเล็กสิรินธร 5</t>
  </si>
  <si>
    <t>ศูนย์พัฒนาเด็กเล็กบ้านป่าไผ่</t>
  </si>
  <si>
    <t>ผุ้ดูแลเด็ก</t>
  </si>
  <si>
    <t>ศูนย์พัฒนาเด็กเล็กบ้านสันคีรี</t>
  </si>
  <si>
    <t>จำนวนที่มีอยู่ปัจจุบัน</t>
  </si>
  <si>
    <t>เงินประจำ</t>
  </si>
  <si>
    <t>ตำแหน่ง(2)</t>
  </si>
  <si>
    <t>ภาระค่าใช้จ่ายที่เพิ่มขึ้น (3)</t>
  </si>
  <si>
    <t>ค่าใช้จ่ายรวม (4)</t>
  </si>
  <si>
    <t>นิติกร</t>
  </si>
  <si>
    <t>พนักงานขับรถยนต์</t>
  </si>
  <si>
    <t>นายช่างโยธา</t>
  </si>
  <si>
    <t>ผู้ช่วยนักวิชาการศึกษา</t>
  </si>
  <si>
    <t>(8)</t>
  </si>
  <si>
    <t xml:space="preserve">ประมาณการประโยชน์ตอบแทนอื่น 15 % </t>
  </si>
  <si>
    <t>คศ.3</t>
  </si>
  <si>
    <t>นักพัฒนาชุมชน</t>
  </si>
  <si>
    <t>ผู้ช่วยนักพัฒนาชุมชน</t>
  </si>
  <si>
    <t>ผู้อำนวยการศูนย์พัฒนาเด็กเล็ก</t>
  </si>
  <si>
    <t xml:space="preserve">   หมายเหตุ : ฐานการคำนวณงบประมาณรายจ่ายประจำปี พ.ศ. 2567 ให้ข้อบัญญัติ/เทศบัญญัติงบประมาณรายจ่ายประจำปี พ.ศ. 2566 และฉบับเพิ่มเติม (ถ้ามี) ที่ประกาศใช้มาประมาณการเพิ่มขึ้นไม่เกินร้อยละ 5 เพื่อเป็นฐานการคำนวณ สำหรับงบประมาณรายจ่ายประจำปี</t>
  </si>
  <si>
    <t xml:space="preserve">                ให้นำมารวมเป็นฐานการคำนวณภาระค่าใช้จ่ายด้านการบริหารบุคคลด้วย ดังนี้</t>
  </si>
  <si>
    <t xml:space="preserve">                พ.ศ. 2568และ พ.ศ. พ.ศ. 2569  ให้ประมาณการบวกเพิ่มขึ้นอีกสำหรับองค์การปกครองส่วนท้องถิ่นใดที่มีงบประมาณรายจ่ายเฉพาะการเกี่ยวกับการประปา ไฟฟ้า สถานีขนส่ง หรือกิจการสถานธนานุบาล และได้ตั้งงบประมาณมาไว้ในข้อบัญญัติ/เทศบัญญัติ</t>
  </si>
  <si>
    <t xml:space="preserve">          - ฐานการคำนวนงบประมาณรายจ่ายประจำปี พ.ศ. 2567 ให้ประมาณการเพิ่มขึ้นไม่เกินร้อยละ 5 ของงบประมาณรายจ่ายประจำปี 2566 (52,000,000 บาท) งบประมาณรายจ่ายประจำปี 2567  จำนวน 54,600,000 บาท = (52,000,000 x 5%)</t>
  </si>
  <si>
    <t xml:space="preserve">         + 52,000,000 = 54,600,000)</t>
  </si>
  <si>
    <t xml:space="preserve">          - ฐานการคำนวนงบประมาณรายจ่ายประจำปี พ.ศ. 2568 ให้ประมาณการเพิ่มขึ้นไม่เกินร้อยละ 5 ของงบประมาณรายจ่ายประจำปี 2567 งบประมาณรายจ่ายประจำปี 2568  57,330,000 บาท  = (54,600,000 x 5%) + 54,600,000 = 57,330,000)</t>
  </si>
  <si>
    <t xml:space="preserve">          - ฐานการคำนวนงบประมาณรายจ่ายประจำปี พ.ศ. 2569 ให้ประมาณการเพิ่มขึ้นไม่เกินร้อยละ 5 ของงบประมาณรายจ่ายประจำปี 2568 งบประมาณรายจ่ายประจำปี 2569 60,196,500 บาท  = (57,330,000 x 5%) + 57,330,000 = 60,196,500)</t>
  </si>
  <si>
    <t xml:space="preserve">         : ข้าราชการถ้ายโอน ลูกจ้างประจำถ่ายโอน รวมถึงข้าราชการครูหรือพนักงานครู บุคลากรทางการศึกษา ลูกจ้างประจำ และพนักงานจ้าง ที่ได้รับงบอุดหนุนที่จ่ายเป็นเงินเดือน ค่าจ้าง ค่าตอบแทน ให้ระบุข้อมูลกรอบตำแหน่งและจำนวนผู้ดำรงตำแหน่งไว้ในแผนอัตรากำลัง แต่ไม่</t>
  </si>
  <si>
    <t xml:space="preserve">          : ข้าราชการครูหรือพนักงานครูและบุคลากรทางการศึกษาที่องค์กรปกครองส่วนท้องถิ่นกำหนดตำแหน่งเพิ่ม โดยใช้งบประมาณขององค์กรปกครองส่วนท้องถิ่นจ่ายเป็นเงินเดือน ค่าจ้าง ค่าตอบแทน ตามหนังสือกรมส่งเสริมการปกครองท้องถิ่น ที่ มท 0809.4/ว 849 </t>
  </si>
  <si>
    <t xml:space="preserve">          ต้องนำมาคิดรวมเป็นภาระค่าใช้จ่ายด้านการบริหารงานบุคคลตามมาตรา 35 แห่งพระราชบัญญัติระเบียบบริหารงานบุคคลส่วนท้องถิ่น พ.ศ. 2542  </t>
  </si>
  <si>
    <t xml:space="preserve">           ลงวันที่ 5 มีนาคม 2562 เรื่อง การกำหนดเลขที่ตำแหน่งของข้าราชการครู/พนักงานครู ในสถานศึกษาและศูนย์พัฒนาเด็กเล็กขององค์กรปกครองส่วนท้องถิ่น รวมถึงกรณีใช้งบประมาณขององค์กรปกครองส่วนท้องถิ่นจ่ายเป็นเงินเดือน ค่าจ้าง ค่าตอบแทนให้แก่บุคลากรถ่ายโอน</t>
  </si>
  <si>
    <t xml:space="preserve">           ก่อนได้รับการจัดสรรงบประมาณจากสำนักงบประมาณ ให้นำมาคำนวณเป็นภาระค่าใช้จ่ายด้านการบริหารงานบุคคลตามมาตรา 35  แห่งพระราชบัญญัติระเบียบบริหารงานบุคคลส่วนท้องถิ่น พ.ศ. 2542 ด้วย</t>
  </si>
  <si>
    <t xml:space="preserve">          : ให้บันทึกข้อมูลเรียงตามลำดับรหัสส่วนราชการ (สำนัก กอง หรือส่วนราชการที่เรียกชื่ออย่างอื่น) ในองค์กรปกครองส่วนท้องถิ่น</t>
  </si>
  <si>
    <t xml:space="preserve">          : ข้อมูลในช่องเงินเดือน (1) ต้องมีจำนวนตรงกันกับข้อมูลในช่องเงินเดือนของบัญชีแสดงจัดคนลงสู่ตำแหน่งและการกำหนดเลขที่ตำแหน่งในส่วนราชการ</t>
  </si>
  <si>
    <t xml:space="preserve">         : ข้อมูลในช่องเงินประจำตำแหน่ง (2)  ต้องมีจำนวนตรงกันกับข้อมูลในช่องเงินประจำตำแหน่งของบัญชีแสดงจัดคงลงสู่ตำแหน่งและการกำหนดเลขที่ตำแหน่งในส่วนราชการ</t>
  </si>
  <si>
    <t>+1</t>
  </si>
  <si>
    <t>คนงาน</t>
  </si>
  <si>
    <t>หมายเหตุ</t>
  </si>
  <si>
    <t>ปก./ชก.</t>
  </si>
  <si>
    <t>(ว่างเดิม)</t>
  </si>
  <si>
    <t>(49,830)</t>
  </si>
  <si>
    <t>(37,410)</t>
  </si>
  <si>
    <t>(34,680)</t>
  </si>
  <si>
    <t>(15,060)</t>
  </si>
  <si>
    <t>(15,420)</t>
  </si>
  <si>
    <t>(11,700)</t>
  </si>
  <si>
    <t>(16,530)</t>
  </si>
  <si>
    <t>(18,000)</t>
  </si>
  <si>
    <t>(42,210)</t>
  </si>
  <si>
    <t>(31,260)</t>
  </si>
  <si>
    <t>(14,460)</t>
  </si>
  <si>
    <t>(12,440)</t>
  </si>
  <si>
    <t>(12,940)</t>
  </si>
  <si>
    <t>(38,520)</t>
  </si>
  <si>
    <t>(13,950)</t>
  </si>
  <si>
    <t>จ่ายจากเงินอุดหนุน</t>
  </si>
  <si>
    <t>ศูนย์อบรมก่อนเกณฑ์วัดกาหลง</t>
  </si>
  <si>
    <t>(18,200)</t>
  </si>
  <si>
    <t>ว่าง</t>
  </si>
  <si>
    <t>(9,000)</t>
  </si>
  <si>
    <t>(ว่าง)</t>
  </si>
  <si>
    <t>(กำหนดเพิ่ม)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</si>
</sst>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29" x14ac:knownFonts="1">
    <font>
      <sz val="10"/>
      <name val="Arial"/>
      <charset val="222"/>
    </font>
    <font>
      <sz val="10"/>
      <name val="Arial"/>
      <charset val="22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b/>
      <sz val="11"/>
      <color indexed="52"/>
      <name val="Tahoma"/>
      <family val="2"/>
      <charset val="222"/>
    </font>
    <font>
      <sz val="11"/>
      <color indexed="10"/>
      <name val="Tahoma"/>
      <family val="2"/>
      <charset val="222"/>
    </font>
    <font>
      <i/>
      <sz val="11"/>
      <color indexed="2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1"/>
      <color indexed="17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63"/>
      <name val="Tahoma"/>
      <family val="2"/>
      <charset val="222"/>
    </font>
    <font>
      <sz val="10"/>
      <name val="Arial"/>
      <family val="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b/>
      <sz val="14"/>
      <name val="TH SarabunIT๙"/>
      <family val="2"/>
    </font>
    <font>
      <sz val="14"/>
      <name val="TH SarabunIT๙"/>
      <family val="2"/>
    </font>
    <font>
      <b/>
      <u/>
      <sz val="14"/>
      <name val="TH SarabunIT๙"/>
      <family val="2"/>
    </font>
    <font>
      <sz val="10"/>
      <name val="TH SarabunIT๙"/>
      <family val="2"/>
    </font>
    <font>
      <sz val="13"/>
      <name val="TH SarabunIT๙"/>
      <family val="2"/>
    </font>
    <font>
      <sz val="12"/>
      <name val="TH SarabunIT๙"/>
      <family val="2"/>
    </font>
    <font>
      <sz val="11"/>
      <color theme="1"/>
      <name val="Tahoma"/>
      <family val="2"/>
      <charset val="222"/>
      <scheme val="minor"/>
    </font>
    <font>
      <sz val="11"/>
      <name val="TH SarabunIT๙"/>
      <family val="2"/>
    </font>
    <font>
      <b/>
      <sz val="13"/>
      <name val="TH SarabunIT๙"/>
      <family val="2"/>
    </font>
    <font>
      <sz val="16"/>
      <name val="TH SarabunIT๙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4" fillId="16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17" borderId="2" applyNumberFormat="0" applyAlignment="0" applyProtection="0"/>
    <xf numFmtId="0" fontId="9" fillId="4" borderId="0" applyNumberFormat="0" applyBorder="0" applyAlignment="0" applyProtection="0"/>
    <xf numFmtId="0" fontId="10" fillId="7" borderId="1" applyNumberFormat="0" applyAlignment="0" applyProtection="0"/>
    <xf numFmtId="0" fontId="11" fillId="18" borderId="0" applyNumberFormat="0" applyBorder="0" applyAlignment="0" applyProtection="0"/>
    <xf numFmtId="0" fontId="12" fillId="0" borderId="3" applyNumberFormat="0" applyFill="0" applyAlignment="0" applyProtection="0"/>
    <xf numFmtId="0" fontId="13" fillId="3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2" borderId="0" applyNumberFormat="0" applyBorder="0" applyAlignment="0" applyProtection="0"/>
    <xf numFmtId="0" fontId="14" fillId="16" borderId="4" applyNumberFormat="0" applyAlignment="0" applyProtection="0"/>
    <xf numFmtId="0" fontId="15" fillId="23" borderId="5" applyNumberFormat="0" applyFont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</cellStyleXfs>
  <cellXfs count="149">
    <xf numFmtId="0" fontId="0" fillId="0" borderId="0" xfId="0"/>
    <xf numFmtId="0" fontId="19" fillId="24" borderId="0" xfId="0" applyFont="1" applyFill="1"/>
    <xf numFmtId="0" fontId="20" fillId="24" borderId="0" xfId="0" applyFont="1" applyFill="1"/>
    <xf numFmtId="0" fontId="20" fillId="24" borderId="0" xfId="0" applyFont="1" applyFill="1" applyAlignment="1">
      <alignment horizontal="center"/>
    </xf>
    <xf numFmtId="0" fontId="20" fillId="24" borderId="9" xfId="0" applyFont="1" applyFill="1" applyBorder="1" applyAlignment="1">
      <alignment horizontal="center" vertical="center"/>
    </xf>
    <xf numFmtId="0" fontId="20" fillId="24" borderId="10" xfId="0" applyFont="1" applyFill="1" applyBorder="1" applyAlignment="1">
      <alignment horizontal="center"/>
    </xf>
    <xf numFmtId="0" fontId="20" fillId="24" borderId="11" xfId="0" applyFont="1" applyFill="1" applyBorder="1" applyAlignment="1">
      <alignment horizontal="center" vertical="center"/>
    </xf>
    <xf numFmtId="0" fontId="20" fillId="24" borderId="12" xfId="0" applyFont="1" applyFill="1" applyBorder="1" applyAlignment="1">
      <alignment horizontal="center"/>
    </xf>
    <xf numFmtId="0" fontId="20" fillId="24" borderId="0" xfId="0" applyFont="1" applyFill="1" applyBorder="1" applyAlignment="1">
      <alignment horizontal="center" vertical="center"/>
    </xf>
    <xf numFmtId="0" fontId="20" fillId="24" borderId="12" xfId="0" applyFont="1" applyFill="1" applyBorder="1"/>
    <xf numFmtId="0" fontId="20" fillId="24" borderId="14" xfId="0" applyFont="1" applyFill="1" applyBorder="1" applyAlignment="1">
      <alignment horizontal="center" vertical="center"/>
    </xf>
    <xf numFmtId="0" fontId="20" fillId="24" borderId="18" xfId="0" applyFont="1" applyFill="1" applyBorder="1" applyAlignment="1">
      <alignment horizontal="center"/>
    </xf>
    <xf numFmtId="0" fontId="20" fillId="24" borderId="18" xfId="0" quotePrefix="1" applyFont="1" applyFill="1" applyBorder="1" applyAlignment="1">
      <alignment horizontal="center"/>
    </xf>
    <xf numFmtId="0" fontId="20" fillId="24" borderId="19" xfId="0" applyFont="1" applyFill="1" applyBorder="1" applyAlignment="1">
      <alignment horizontal="center"/>
    </xf>
    <xf numFmtId="0" fontId="20" fillId="24" borderId="19" xfId="0" applyFont="1" applyFill="1" applyBorder="1" applyAlignment="1">
      <alignment horizontal="left" vertical="top" wrapText="1"/>
    </xf>
    <xf numFmtId="0" fontId="20" fillId="24" borderId="19" xfId="0" applyFont="1" applyFill="1" applyBorder="1" applyAlignment="1">
      <alignment horizontal="center" vertical="top" wrapText="1"/>
    </xf>
    <xf numFmtId="187" fontId="20" fillId="24" borderId="19" xfId="24" applyNumberFormat="1" applyFont="1" applyFill="1" applyBorder="1"/>
    <xf numFmtId="187" fontId="20" fillId="24" borderId="19" xfId="24" applyNumberFormat="1" applyFont="1" applyFill="1" applyBorder="1" applyAlignment="1">
      <alignment horizontal="center"/>
    </xf>
    <xf numFmtId="3" fontId="20" fillId="24" borderId="20" xfId="0" applyNumberFormat="1" applyFont="1" applyFill="1" applyBorder="1"/>
    <xf numFmtId="0" fontId="20" fillId="24" borderId="19" xfId="0" applyFont="1" applyFill="1" applyBorder="1"/>
    <xf numFmtId="3" fontId="20" fillId="24" borderId="19" xfId="0" applyNumberFormat="1" applyFont="1" applyFill="1" applyBorder="1" applyAlignment="1">
      <alignment horizontal="right"/>
    </xf>
    <xf numFmtId="0" fontId="21" fillId="24" borderId="19" xfId="0" applyFont="1" applyFill="1" applyBorder="1" applyAlignment="1">
      <alignment horizontal="center" vertical="top" wrapText="1"/>
    </xf>
    <xf numFmtId="0" fontId="20" fillId="24" borderId="20" xfId="0" applyFont="1" applyFill="1" applyBorder="1"/>
    <xf numFmtId="0" fontId="20" fillId="24" borderId="19" xfId="0" applyFont="1" applyFill="1" applyBorder="1" applyAlignment="1">
      <alignment horizontal="center" vertical="top"/>
    </xf>
    <xf numFmtId="187" fontId="20" fillId="24" borderId="19" xfId="0" applyNumberFormat="1" applyFont="1" applyFill="1" applyBorder="1" applyAlignment="1">
      <alignment horizontal="center"/>
    </xf>
    <xf numFmtId="0" fontId="20" fillId="24" borderId="19" xfId="0" applyFont="1" applyFill="1" applyBorder="1" applyAlignment="1">
      <alignment horizontal="right"/>
    </xf>
    <xf numFmtId="187" fontId="20" fillId="24" borderId="19" xfId="0" applyNumberFormat="1" applyFont="1" applyFill="1" applyBorder="1"/>
    <xf numFmtId="3" fontId="20" fillId="24" borderId="19" xfId="0" applyNumberFormat="1" applyFont="1" applyFill="1" applyBorder="1"/>
    <xf numFmtId="187" fontId="20" fillId="24" borderId="19" xfId="24" applyNumberFormat="1" applyFont="1" applyFill="1" applyBorder="1" applyAlignment="1">
      <alignment horizontal="right"/>
    </xf>
    <xf numFmtId="0" fontId="20" fillId="24" borderId="21" xfId="0" applyFont="1" applyFill="1" applyBorder="1" applyAlignment="1">
      <alignment horizontal="left" vertical="top" wrapText="1"/>
    </xf>
    <xf numFmtId="0" fontId="20" fillId="24" borderId="21" xfId="0" applyFont="1" applyFill="1" applyBorder="1" applyAlignment="1">
      <alignment horizontal="center" vertical="top" wrapText="1"/>
    </xf>
    <xf numFmtId="187" fontId="20" fillId="24" borderId="21" xfId="24" applyNumberFormat="1" applyFont="1" applyFill="1" applyBorder="1"/>
    <xf numFmtId="187" fontId="20" fillId="24" borderId="21" xfId="24" applyNumberFormat="1" applyFont="1" applyFill="1" applyBorder="1" applyAlignment="1">
      <alignment horizontal="center"/>
    </xf>
    <xf numFmtId="3" fontId="20" fillId="24" borderId="21" xfId="0" applyNumberFormat="1" applyFont="1" applyFill="1" applyBorder="1"/>
    <xf numFmtId="0" fontId="20" fillId="24" borderId="21" xfId="0" applyFont="1" applyFill="1" applyBorder="1"/>
    <xf numFmtId="0" fontId="20" fillId="24" borderId="0" xfId="0" applyFont="1" applyFill="1" applyBorder="1" applyAlignment="1">
      <alignment horizontal="left" vertical="top" wrapText="1"/>
    </xf>
    <xf numFmtId="0" fontId="20" fillId="24" borderId="0" xfId="0" applyFont="1" applyFill="1" applyBorder="1" applyAlignment="1">
      <alignment horizontal="center" vertical="top" wrapText="1"/>
    </xf>
    <xf numFmtId="187" fontId="20" fillId="24" borderId="0" xfId="24" applyNumberFormat="1" applyFont="1" applyFill="1" applyBorder="1" applyAlignment="1">
      <alignment horizontal="center"/>
    </xf>
    <xf numFmtId="187" fontId="20" fillId="24" borderId="0" xfId="24" applyNumberFormat="1" applyFont="1" applyFill="1" applyBorder="1"/>
    <xf numFmtId="3" fontId="20" fillId="24" borderId="0" xfId="0" applyNumberFormat="1" applyFont="1" applyFill="1" applyBorder="1"/>
    <xf numFmtId="0" fontId="22" fillId="24" borderId="19" xfId="0" applyFont="1" applyFill="1" applyBorder="1" applyAlignment="1">
      <alignment horizontal="center" vertical="top" wrapText="1"/>
    </xf>
    <xf numFmtId="0" fontId="21" fillId="24" borderId="18" xfId="0" applyFont="1" applyFill="1" applyBorder="1" applyAlignment="1">
      <alignment horizontal="center" vertical="center"/>
    </xf>
    <xf numFmtId="3" fontId="20" fillId="24" borderId="20" xfId="0" applyNumberFormat="1" applyFont="1" applyFill="1" applyBorder="1" applyAlignment="1">
      <alignment horizontal="center"/>
    </xf>
    <xf numFmtId="0" fontId="20" fillId="24" borderId="19" xfId="0" applyFont="1" applyFill="1" applyBorder="1" applyAlignment="1">
      <alignment vertical="top" wrapText="1"/>
    </xf>
    <xf numFmtId="0" fontId="19" fillId="24" borderId="19" xfId="0" quotePrefix="1" applyFont="1" applyFill="1" applyBorder="1" applyAlignment="1">
      <alignment horizontal="center"/>
    </xf>
    <xf numFmtId="0" fontId="19" fillId="24" borderId="19" xfId="0" applyFont="1" applyFill="1" applyBorder="1" applyAlignment="1">
      <alignment horizontal="center"/>
    </xf>
    <xf numFmtId="41" fontId="19" fillId="24" borderId="19" xfId="24" applyNumberFormat="1" applyFont="1" applyFill="1" applyBorder="1" applyAlignment="1">
      <alignment horizontal="center"/>
    </xf>
    <xf numFmtId="0" fontId="19" fillId="24" borderId="19" xfId="0" quotePrefix="1" applyFont="1" applyFill="1" applyBorder="1"/>
    <xf numFmtId="0" fontId="19" fillId="24" borderId="19" xfId="0" applyFont="1" applyFill="1" applyBorder="1" applyAlignment="1">
      <alignment horizontal="left"/>
    </xf>
    <xf numFmtId="187" fontId="19" fillId="24" borderId="19" xfId="24" applyNumberFormat="1" applyFont="1" applyFill="1" applyBorder="1" applyAlignment="1">
      <alignment horizontal="center"/>
    </xf>
    <xf numFmtId="187" fontId="19" fillId="24" borderId="19" xfId="0" applyNumberFormat="1" applyFont="1" applyFill="1" applyBorder="1" applyAlignment="1">
      <alignment horizontal="center"/>
    </xf>
    <xf numFmtId="187" fontId="19" fillId="24" borderId="19" xfId="24" applyNumberFormat="1" applyFont="1" applyFill="1" applyBorder="1"/>
    <xf numFmtId="41" fontId="19" fillId="24" borderId="20" xfId="24" applyNumberFormat="1" applyFont="1" applyFill="1" applyBorder="1"/>
    <xf numFmtId="43" fontId="19" fillId="24" borderId="20" xfId="24" applyFont="1" applyFill="1" applyBorder="1"/>
    <xf numFmtId="3" fontId="20" fillId="24" borderId="0" xfId="0" applyNumberFormat="1" applyFont="1" applyFill="1" applyBorder="1" applyAlignment="1">
      <alignment horizontal="right"/>
    </xf>
    <xf numFmtId="0" fontId="20" fillId="24" borderId="14" xfId="0" applyFont="1" applyFill="1" applyBorder="1" applyAlignment="1">
      <alignment horizontal="center" vertical="top"/>
    </xf>
    <xf numFmtId="0" fontId="20" fillId="24" borderId="16" xfId="0" applyFont="1" applyFill="1" applyBorder="1" applyAlignment="1">
      <alignment horizontal="center" vertical="top"/>
    </xf>
    <xf numFmtId="0" fontId="20" fillId="24" borderId="15" xfId="0" applyFont="1" applyFill="1" applyBorder="1" applyAlignment="1">
      <alignment horizontal="center" vertical="top"/>
    </xf>
    <xf numFmtId="0" fontId="20" fillId="25" borderId="19" xfId="0" applyFont="1" applyFill="1" applyBorder="1" applyAlignment="1">
      <alignment horizontal="center"/>
    </xf>
    <xf numFmtId="0" fontId="20" fillId="25" borderId="19" xfId="0" applyFont="1" applyFill="1" applyBorder="1" applyAlignment="1">
      <alignment horizontal="center" vertical="top" wrapText="1"/>
    </xf>
    <xf numFmtId="187" fontId="20" fillId="25" borderId="19" xfId="24" applyNumberFormat="1" applyFont="1" applyFill="1" applyBorder="1" applyAlignment="1">
      <alignment horizontal="center"/>
    </xf>
    <xf numFmtId="187" fontId="20" fillId="25" borderId="19" xfId="24" applyNumberFormat="1" applyFont="1" applyFill="1" applyBorder="1"/>
    <xf numFmtId="3" fontId="20" fillId="25" borderId="20" xfId="0" applyNumberFormat="1" applyFont="1" applyFill="1" applyBorder="1"/>
    <xf numFmtId="0" fontId="20" fillId="25" borderId="19" xfId="0" applyFont="1" applyFill="1" applyBorder="1"/>
    <xf numFmtId="0" fontId="20" fillId="25" borderId="19" xfId="0" applyFont="1" applyFill="1" applyBorder="1" applyAlignment="1">
      <alignment vertical="top" wrapText="1"/>
    </xf>
    <xf numFmtId="3" fontId="20" fillId="25" borderId="20" xfId="0" applyNumberFormat="1" applyFont="1" applyFill="1" applyBorder="1" applyAlignment="1">
      <alignment horizontal="center"/>
    </xf>
    <xf numFmtId="59" fontId="20" fillId="25" borderId="19" xfId="0" applyNumberFormat="1" applyFont="1" applyFill="1" applyBorder="1" applyAlignment="1">
      <alignment horizontal="center"/>
    </xf>
    <xf numFmtId="0" fontId="23" fillId="24" borderId="19" xfId="0" applyFont="1" applyFill="1" applyBorder="1" applyAlignment="1">
      <alignment horizontal="center" vertical="top" wrapText="1"/>
    </xf>
    <xf numFmtId="59" fontId="20" fillId="24" borderId="19" xfId="0" applyNumberFormat="1" applyFont="1" applyFill="1" applyBorder="1" applyAlignment="1">
      <alignment horizontal="center"/>
    </xf>
    <xf numFmtId="187" fontId="20" fillId="24" borderId="19" xfId="24" applyNumberFormat="1" applyFont="1" applyFill="1" applyBorder="1" applyAlignment="1">
      <alignment vertical="top"/>
    </xf>
    <xf numFmtId="187" fontId="20" fillId="24" borderId="19" xfId="24" applyNumberFormat="1" applyFont="1" applyFill="1" applyBorder="1" applyAlignment="1">
      <alignment horizontal="center" vertical="top"/>
    </xf>
    <xf numFmtId="0" fontId="20" fillId="25" borderId="19" xfId="0" applyFont="1" applyFill="1" applyBorder="1" applyAlignment="1">
      <alignment horizontal="center" vertical="top"/>
    </xf>
    <xf numFmtId="187" fontId="20" fillId="25" borderId="19" xfId="24" applyNumberFormat="1" applyFont="1" applyFill="1" applyBorder="1" applyAlignment="1">
      <alignment horizontal="center" vertical="top"/>
    </xf>
    <xf numFmtId="3" fontId="20" fillId="25" borderId="20" xfId="0" applyNumberFormat="1" applyFont="1" applyFill="1" applyBorder="1" applyAlignment="1">
      <alignment horizontal="center" vertical="top"/>
    </xf>
    <xf numFmtId="0" fontId="20" fillId="24" borderId="21" xfId="0" applyFont="1" applyFill="1" applyBorder="1" applyAlignment="1">
      <alignment horizontal="center"/>
    </xf>
    <xf numFmtId="0" fontId="20" fillId="24" borderId="17" xfId="0" applyFont="1" applyFill="1" applyBorder="1" applyAlignment="1">
      <alignment horizontal="center"/>
    </xf>
    <xf numFmtId="0" fontId="20" fillId="24" borderId="11" xfId="0" applyFont="1" applyFill="1" applyBorder="1" applyAlignment="1">
      <alignment horizontal="center"/>
    </xf>
    <xf numFmtId="0" fontId="20" fillId="24" borderId="13" xfId="0" applyFont="1" applyFill="1" applyBorder="1" applyAlignment="1">
      <alignment horizontal="center"/>
    </xf>
    <xf numFmtId="0" fontId="20" fillId="24" borderId="0" xfId="0" applyFont="1" applyFill="1" applyBorder="1" applyAlignment="1">
      <alignment horizontal="center"/>
    </xf>
    <xf numFmtId="0" fontId="20" fillId="24" borderId="14" xfId="0" applyFont="1" applyFill="1" applyBorder="1" applyAlignment="1">
      <alignment horizontal="center"/>
    </xf>
    <xf numFmtId="0" fontId="20" fillId="24" borderId="16" xfId="0" applyFont="1" applyFill="1" applyBorder="1" applyAlignment="1">
      <alignment horizontal="center"/>
    </xf>
    <xf numFmtId="0" fontId="20" fillId="24" borderId="15" xfId="0" applyFont="1" applyFill="1" applyBorder="1" applyAlignment="1">
      <alignment horizontal="center"/>
    </xf>
    <xf numFmtId="0" fontId="20" fillId="24" borderId="18" xfId="0" applyFont="1" applyFill="1" applyBorder="1" applyAlignment="1">
      <alignment horizontal="center" vertical="center"/>
    </xf>
    <xf numFmtId="59" fontId="20" fillId="24" borderId="17" xfId="0" applyNumberFormat="1" applyFont="1" applyFill="1" applyBorder="1" applyAlignment="1">
      <alignment horizontal="center"/>
    </xf>
    <xf numFmtId="59" fontId="20" fillId="24" borderId="10" xfId="0" applyNumberFormat="1" applyFont="1" applyFill="1" applyBorder="1" applyAlignment="1">
      <alignment horizontal="center"/>
    </xf>
    <xf numFmtId="0" fontId="24" fillId="24" borderId="19" xfId="0" applyFont="1" applyFill="1" applyBorder="1" applyAlignment="1">
      <alignment horizontal="left" vertical="top" wrapText="1"/>
    </xf>
    <xf numFmtId="0" fontId="20" fillId="24" borderId="19" xfId="24" applyNumberFormat="1" applyFont="1" applyFill="1" applyBorder="1" applyAlignment="1">
      <alignment horizontal="center"/>
    </xf>
    <xf numFmtId="187" fontId="20" fillId="24" borderId="19" xfId="24" applyNumberFormat="1" applyFont="1" applyFill="1" applyBorder="1" applyAlignment="1">
      <alignment horizontal="left"/>
    </xf>
    <xf numFmtId="59" fontId="19" fillId="24" borderId="19" xfId="0" applyNumberFormat="1" applyFont="1" applyFill="1" applyBorder="1" applyAlignment="1">
      <alignment horizontal="center"/>
    </xf>
    <xf numFmtId="3" fontId="19" fillId="24" borderId="20" xfId="0" applyNumberFormat="1" applyFont="1" applyFill="1" applyBorder="1"/>
    <xf numFmtId="187" fontId="20" fillId="24" borderId="19" xfId="24" applyNumberFormat="1" applyFont="1" applyFill="1" applyBorder="1" applyAlignment="1">
      <alignment horizontal="right" vertical="center"/>
    </xf>
    <xf numFmtId="0" fontId="21" fillId="24" borderId="19" xfId="0" applyFont="1" applyFill="1" applyBorder="1" applyAlignment="1">
      <alignment vertical="top" wrapText="1"/>
    </xf>
    <xf numFmtId="49" fontId="20" fillId="24" borderId="19" xfId="24" applyNumberFormat="1" applyFont="1" applyFill="1" applyBorder="1" applyAlignment="1">
      <alignment horizontal="center"/>
    </xf>
    <xf numFmtId="0" fontId="19" fillId="24" borderId="20" xfId="0" applyFont="1" applyFill="1" applyBorder="1" applyAlignment="1">
      <alignment horizontal="left"/>
    </xf>
    <xf numFmtId="0" fontId="26" fillId="24" borderId="19" xfId="0" applyFont="1" applyFill="1" applyBorder="1" applyAlignment="1">
      <alignment horizontal="center"/>
    </xf>
    <xf numFmtId="0" fontId="26" fillId="25" borderId="19" xfId="0" applyFont="1" applyFill="1" applyBorder="1" applyAlignment="1">
      <alignment horizontal="center"/>
    </xf>
    <xf numFmtId="49" fontId="20" fillId="24" borderId="19" xfId="0" applyNumberFormat="1" applyFont="1" applyFill="1" applyBorder="1" applyAlignment="1">
      <alignment horizontal="center"/>
    </xf>
    <xf numFmtId="49" fontId="20" fillId="24" borderId="19" xfId="0" applyNumberFormat="1" applyFont="1" applyFill="1" applyBorder="1" applyAlignment="1">
      <alignment horizontal="center" vertical="top"/>
    </xf>
    <xf numFmtId="0" fontId="20" fillId="24" borderId="18" xfId="0" applyFont="1" applyFill="1" applyBorder="1" applyAlignment="1">
      <alignment horizontal="left" vertical="top" wrapText="1"/>
    </xf>
    <xf numFmtId="0" fontId="22" fillId="24" borderId="14" xfId="0" applyFont="1" applyFill="1" applyBorder="1" applyAlignment="1">
      <alignment horizontal="center" vertical="top" wrapText="1"/>
    </xf>
    <xf numFmtId="187" fontId="20" fillId="24" borderId="18" xfId="24" applyNumberFormat="1" applyFont="1" applyFill="1" applyBorder="1" applyAlignment="1">
      <alignment horizontal="center"/>
    </xf>
    <xf numFmtId="3" fontId="20" fillId="24" borderId="15" xfId="0" applyNumberFormat="1" applyFont="1" applyFill="1" applyBorder="1" applyAlignment="1">
      <alignment horizontal="center"/>
    </xf>
    <xf numFmtId="187" fontId="20" fillId="24" borderId="18" xfId="24" applyNumberFormat="1" applyFont="1" applyFill="1" applyBorder="1"/>
    <xf numFmtId="0" fontId="21" fillId="24" borderId="19" xfId="0" applyFont="1" applyFill="1" applyBorder="1" applyAlignment="1">
      <alignment horizontal="left" vertical="top" wrapText="1"/>
    </xf>
    <xf numFmtId="49" fontId="20" fillId="24" borderId="18" xfId="0" applyNumberFormat="1" applyFont="1" applyFill="1" applyBorder="1" applyAlignment="1">
      <alignment horizontal="center"/>
    </xf>
    <xf numFmtId="187" fontId="20" fillId="24" borderId="20" xfId="24" applyNumberFormat="1" applyFont="1" applyFill="1" applyBorder="1"/>
    <xf numFmtId="0" fontId="21" fillId="24" borderId="19" xfId="0" applyFont="1" applyFill="1" applyBorder="1"/>
    <xf numFmtId="0" fontId="26" fillId="25" borderId="19" xfId="0" applyFont="1" applyFill="1" applyBorder="1" applyAlignment="1">
      <alignment horizontal="center" vertical="top"/>
    </xf>
    <xf numFmtId="0" fontId="21" fillId="25" borderId="19" xfId="0" applyFont="1" applyFill="1" applyBorder="1" applyAlignment="1">
      <alignment vertical="top" wrapText="1"/>
    </xf>
    <xf numFmtId="41" fontId="27" fillId="24" borderId="19" xfId="24" applyNumberFormat="1" applyFont="1" applyFill="1" applyBorder="1" applyAlignment="1">
      <alignment horizontal="center"/>
    </xf>
    <xf numFmtId="0" fontId="20" fillId="24" borderId="0" xfId="0" applyFont="1" applyFill="1" applyBorder="1" applyAlignment="1">
      <alignment horizontal="center"/>
    </xf>
    <xf numFmtId="0" fontId="28" fillId="24" borderId="0" xfId="0" applyFont="1" applyFill="1" applyBorder="1" applyAlignment="1">
      <alignment horizontal="center"/>
    </xf>
    <xf numFmtId="49" fontId="19" fillId="24" borderId="19" xfId="0" applyNumberFormat="1" applyFont="1" applyFill="1" applyBorder="1" applyAlignment="1">
      <alignment horizontal="center"/>
    </xf>
    <xf numFmtId="3" fontId="20" fillId="24" borderId="20" xfId="0" applyNumberFormat="1" applyFont="1" applyFill="1" applyBorder="1" applyAlignment="1">
      <alignment horizontal="right"/>
    </xf>
    <xf numFmtId="0" fontId="20" fillId="24" borderId="0" xfId="0" applyFont="1" applyFill="1" applyBorder="1" applyAlignment="1">
      <alignment horizontal="center"/>
    </xf>
    <xf numFmtId="0" fontId="19" fillId="25" borderId="19" xfId="0" applyFont="1" applyFill="1" applyBorder="1" applyAlignment="1">
      <alignment vertical="top" wrapText="1"/>
    </xf>
    <xf numFmtId="0" fontId="20" fillId="24" borderId="0" xfId="0" applyFont="1" applyFill="1" applyBorder="1" applyAlignment="1">
      <alignment horizontal="center"/>
    </xf>
    <xf numFmtId="0" fontId="20" fillId="24" borderId="0" xfId="0" applyFont="1" applyFill="1" applyBorder="1" applyAlignment="1">
      <alignment horizontal="left"/>
    </xf>
    <xf numFmtId="49" fontId="20" fillId="25" borderId="19" xfId="0" applyNumberFormat="1" applyFont="1" applyFill="1" applyBorder="1" applyAlignment="1">
      <alignment horizontal="center"/>
    </xf>
    <xf numFmtId="49" fontId="20" fillId="25" borderId="19" xfId="24" applyNumberFormat="1" applyFont="1" applyFill="1" applyBorder="1" applyAlignment="1">
      <alignment horizontal="center"/>
    </xf>
    <xf numFmtId="49" fontId="20" fillId="25" borderId="19" xfId="0" applyNumberFormat="1" applyFont="1" applyFill="1" applyBorder="1" applyAlignment="1">
      <alignment horizontal="center" vertical="top"/>
    </xf>
    <xf numFmtId="49" fontId="26" fillId="24" borderId="19" xfId="0" applyNumberFormat="1" applyFont="1" applyFill="1" applyBorder="1" applyAlignment="1">
      <alignment horizontal="center"/>
    </xf>
    <xf numFmtId="0" fontId="23" fillId="24" borderId="19" xfId="0" applyFont="1" applyFill="1" applyBorder="1" applyAlignment="1">
      <alignment horizontal="center"/>
    </xf>
    <xf numFmtId="187" fontId="20" fillId="24" borderId="20" xfId="24" applyNumberFormat="1" applyFont="1" applyFill="1" applyBorder="1" applyAlignment="1">
      <alignment horizontal="center"/>
    </xf>
    <xf numFmtId="0" fontId="20" fillId="24" borderId="14" xfId="0" applyFont="1" applyFill="1" applyBorder="1" applyAlignment="1">
      <alignment horizontal="center"/>
    </xf>
    <xf numFmtId="0" fontId="20" fillId="24" borderId="16" xfId="0" applyFont="1" applyFill="1" applyBorder="1" applyAlignment="1">
      <alignment horizontal="center"/>
    </xf>
    <xf numFmtId="0" fontId="20" fillId="24" borderId="15" xfId="0" applyFont="1" applyFill="1" applyBorder="1" applyAlignment="1">
      <alignment horizontal="center"/>
    </xf>
    <xf numFmtId="0" fontId="20" fillId="24" borderId="10" xfId="0" applyFont="1" applyFill="1" applyBorder="1" applyAlignment="1">
      <alignment horizontal="center" vertical="center"/>
    </xf>
    <xf numFmtId="0" fontId="20" fillId="24" borderId="12" xfId="0" applyFont="1" applyFill="1" applyBorder="1" applyAlignment="1">
      <alignment horizontal="center" vertical="center"/>
    </xf>
    <xf numFmtId="0" fontId="20" fillId="24" borderId="18" xfId="0" applyFont="1" applyFill="1" applyBorder="1" applyAlignment="1">
      <alignment horizontal="center" vertical="center"/>
    </xf>
    <xf numFmtId="0" fontId="20" fillId="24" borderId="0" xfId="0" applyFont="1" applyFill="1" applyBorder="1" applyAlignment="1">
      <alignment horizontal="left"/>
    </xf>
    <xf numFmtId="0" fontId="19" fillId="24" borderId="16" xfId="0" applyFont="1" applyFill="1" applyBorder="1" applyAlignment="1">
      <alignment horizontal="center"/>
    </xf>
    <xf numFmtId="0" fontId="19" fillId="24" borderId="22" xfId="0" applyFont="1" applyFill="1" applyBorder="1" applyAlignment="1">
      <alignment horizontal="left"/>
    </xf>
    <xf numFmtId="0" fontId="19" fillId="24" borderId="23" xfId="0" applyFont="1" applyFill="1" applyBorder="1" applyAlignment="1">
      <alignment horizontal="left"/>
    </xf>
    <xf numFmtId="0" fontId="19" fillId="24" borderId="20" xfId="0" applyFont="1" applyFill="1" applyBorder="1" applyAlignment="1">
      <alignment horizontal="left"/>
    </xf>
    <xf numFmtId="0" fontId="20" fillId="24" borderId="9" xfId="0" applyFont="1" applyFill="1" applyBorder="1" applyAlignment="1">
      <alignment horizontal="center"/>
    </xf>
    <xf numFmtId="0" fontId="20" fillId="24" borderId="21" xfId="0" applyFont="1" applyFill="1" applyBorder="1" applyAlignment="1">
      <alignment horizontal="center"/>
    </xf>
    <xf numFmtId="0" fontId="20" fillId="24" borderId="17" xfId="0" applyFont="1" applyFill="1" applyBorder="1" applyAlignment="1">
      <alignment horizontal="center"/>
    </xf>
    <xf numFmtId="0" fontId="20" fillId="24" borderId="11" xfId="0" applyFont="1" applyFill="1" applyBorder="1" applyAlignment="1">
      <alignment horizontal="center"/>
    </xf>
    <xf numFmtId="0" fontId="20" fillId="24" borderId="0" xfId="0" applyFont="1" applyFill="1" applyBorder="1" applyAlignment="1">
      <alignment horizontal="center"/>
    </xf>
    <xf numFmtId="0" fontId="20" fillId="24" borderId="13" xfId="0" applyFont="1" applyFill="1" applyBorder="1" applyAlignment="1">
      <alignment horizontal="center"/>
    </xf>
    <xf numFmtId="59" fontId="28" fillId="24" borderId="0" xfId="0" applyNumberFormat="1" applyFont="1" applyFill="1" applyAlignment="1">
      <alignment horizontal="right"/>
    </xf>
    <xf numFmtId="0" fontId="28" fillId="24" borderId="0" xfId="0" applyFont="1" applyFill="1" applyAlignment="1">
      <alignment horizontal="right"/>
    </xf>
    <xf numFmtId="0" fontId="20" fillId="24" borderId="9" xfId="0" applyFont="1" applyFill="1" applyBorder="1" applyAlignment="1">
      <alignment horizontal="center" vertical="top"/>
    </xf>
    <xf numFmtId="0" fontId="20" fillId="24" borderId="21" xfId="0" applyFont="1" applyFill="1" applyBorder="1" applyAlignment="1">
      <alignment horizontal="center" vertical="top"/>
    </xf>
    <xf numFmtId="0" fontId="20" fillId="24" borderId="17" xfId="0" applyFont="1" applyFill="1" applyBorder="1" applyAlignment="1">
      <alignment horizontal="center" vertical="top"/>
    </xf>
    <xf numFmtId="0" fontId="20" fillId="24" borderId="11" xfId="0" applyFont="1" applyFill="1" applyBorder="1" applyAlignment="1">
      <alignment horizontal="center" vertical="top"/>
    </xf>
    <xf numFmtId="0" fontId="20" fillId="24" borderId="0" xfId="0" applyFont="1" applyFill="1" applyBorder="1" applyAlignment="1">
      <alignment horizontal="center" vertical="top"/>
    </xf>
    <xf numFmtId="0" fontId="20" fillId="24" borderId="13" xfId="0" applyFont="1" applyFill="1" applyBorder="1" applyAlignment="1">
      <alignment horizontal="center" vertical="top"/>
    </xf>
  </cellXfs>
  <cellStyles count="44">
    <cellStyle name="20% - ส่วนที่ถูกเน้น1" xfId="1" builtinId="30" customBuiltin="1"/>
    <cellStyle name="20% - ส่วนที่ถูกเน้น2" xfId="2" builtinId="34" customBuiltin="1"/>
    <cellStyle name="20% - ส่วนที่ถูกเน้น3" xfId="3" builtinId="38" customBuiltin="1"/>
    <cellStyle name="20% - ส่วนที่ถูกเน้น4" xfId="4" builtinId="42" customBuiltin="1"/>
    <cellStyle name="20% - ส่วนที่ถูกเน้น5" xfId="5" builtinId="46" customBuiltin="1"/>
    <cellStyle name="20% - ส่วนที่ถูกเน้น6" xfId="6" builtinId="50" customBuiltin="1"/>
    <cellStyle name="40% - ส่วนที่ถูกเน้น1" xfId="7" builtinId="31" customBuiltin="1"/>
    <cellStyle name="40% - ส่วนที่ถูกเน้น2" xfId="8" builtinId="35" customBuiltin="1"/>
    <cellStyle name="40% - ส่วนที่ถูกเน้น3" xfId="9" builtinId="39" customBuiltin="1"/>
    <cellStyle name="40% - ส่วนที่ถูกเน้น4" xfId="10" builtinId="43" customBuiltin="1"/>
    <cellStyle name="40% - ส่วนที่ถูกเน้น5" xfId="11" builtinId="47" customBuiltin="1"/>
    <cellStyle name="40% - ส่วนที่ถูกเน้น6" xfId="12" builtinId="51" customBuiltin="1"/>
    <cellStyle name="60% - ส่วนที่ถูกเน้น1" xfId="13" builtinId="32" customBuiltin="1"/>
    <cellStyle name="60% - ส่วนที่ถูกเน้น2" xfId="14" builtinId="36" customBuiltin="1"/>
    <cellStyle name="60% - ส่วนที่ถูกเน้น3" xfId="15" builtinId="40" customBuiltin="1"/>
    <cellStyle name="60% - ส่วนที่ถูกเน้น4" xfId="16" builtinId="44" customBuiltin="1"/>
    <cellStyle name="60% - ส่วนที่ถูกเน้น5" xfId="17" builtinId="48" customBuiltin="1"/>
    <cellStyle name="60% - ส่วนที่ถูกเน้น6" xfId="18" builtinId="52" customBuiltin="1"/>
    <cellStyle name="Comma 2" xfId="19"/>
    <cellStyle name="Normal 2" xfId="20"/>
    <cellStyle name="การคำนวณ" xfId="21" builtinId="22" customBuiltin="1"/>
    <cellStyle name="ข้อความเตือน" xfId="22" builtinId="11" customBuiltin="1"/>
    <cellStyle name="ข้อความอธิบาย" xfId="23" builtinId="53" customBuiltin="1"/>
    <cellStyle name="เครื่องหมายจุลภาค" xfId="24" builtinId="3"/>
    <cellStyle name="ชื่อเรื่อง" xfId="25" builtinId="15" customBuiltin="1"/>
    <cellStyle name="เซลล์ตรวจสอบ" xfId="26" builtinId="23" customBuiltin="1"/>
    <cellStyle name="ดี" xfId="27" builtinId="26" customBuiltin="1"/>
    <cellStyle name="ปกติ" xfId="0" builtinId="0"/>
    <cellStyle name="ป้อนค่า" xfId="28" builtinId="20" customBuiltin="1"/>
    <cellStyle name="ปานกลาง" xfId="29" builtinId="28" customBuiltin="1"/>
    <cellStyle name="ผลรวม" xfId="30" builtinId="25" customBuiltin="1"/>
    <cellStyle name="แย่" xfId="31" builtinId="27" customBuiltin="1"/>
    <cellStyle name="ส่วนที่ถูกเน้น1" xfId="32" builtinId="29" customBuiltin="1"/>
    <cellStyle name="ส่วนที่ถูกเน้น2" xfId="33" builtinId="33" customBuiltin="1"/>
    <cellStyle name="ส่วนที่ถูกเน้น3" xfId="34" builtinId="37" customBuiltin="1"/>
    <cellStyle name="ส่วนที่ถูกเน้น4" xfId="35" builtinId="41" customBuiltin="1"/>
    <cellStyle name="ส่วนที่ถูกเน้น5" xfId="36" builtinId="45" customBuiltin="1"/>
    <cellStyle name="ส่วนที่ถูกเน้น6" xfId="37" builtinId="49" customBuiltin="1"/>
    <cellStyle name="แสดงผล" xfId="38" builtinId="21" customBuiltin="1"/>
    <cellStyle name="หมายเหตุ" xfId="39" builtinId="10" customBuiltin="1"/>
    <cellStyle name="หัวเรื่อง 1" xfId="40" builtinId="16" customBuiltin="1"/>
    <cellStyle name="หัวเรื่อง 2" xfId="41" builtinId="17" customBuiltin="1"/>
    <cellStyle name="หัวเรื่อง 3" xfId="42" builtinId="18" customBuiltin="1"/>
    <cellStyle name="หัวเรื่อง 4" xfId="43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102"/>
  <sheetViews>
    <sheetView showGridLines="0" tabSelected="1" topLeftCell="A37" zoomScale="90" zoomScaleNormal="90" workbookViewId="0">
      <selection activeCell="U17" sqref="U17"/>
    </sheetView>
  </sheetViews>
  <sheetFormatPr defaultRowHeight="18.75" x14ac:dyDescent="0.3"/>
  <cols>
    <col min="1" max="1" width="3.7109375" style="2" customWidth="1"/>
    <col min="2" max="2" width="32.140625" style="2" customWidth="1"/>
    <col min="3" max="3" width="7.7109375" style="3" customWidth="1"/>
    <col min="4" max="4" width="6.7109375" style="2" customWidth="1"/>
    <col min="5" max="5" width="6.140625" style="2" customWidth="1"/>
    <col min="6" max="6" width="12.140625" style="3" customWidth="1"/>
    <col min="7" max="7" width="10.28515625" style="3" customWidth="1"/>
    <col min="8" max="8" width="6.42578125" style="2" customWidth="1"/>
    <col min="9" max="9" width="6.140625" style="2" customWidth="1"/>
    <col min="10" max="10" width="6.5703125" style="2" customWidth="1"/>
    <col min="11" max="11" width="6.42578125" style="2" customWidth="1"/>
    <col min="12" max="13" width="6.28515625" style="2" customWidth="1"/>
    <col min="14" max="14" width="10.42578125" style="2" customWidth="1"/>
    <col min="15" max="15" width="10.28515625" style="2" customWidth="1"/>
    <col min="16" max="16" width="10.42578125" style="2" customWidth="1"/>
    <col min="17" max="17" width="12.42578125" style="2" customWidth="1"/>
    <col min="18" max="18" width="11.85546875" style="2" customWidth="1"/>
    <col min="19" max="19" width="12.28515625" style="2" customWidth="1"/>
    <col min="20" max="20" width="12" style="2" customWidth="1"/>
    <col min="21" max="21" width="10" style="2" customWidth="1"/>
    <col min="22" max="16384" width="9.140625" style="2"/>
  </cols>
  <sheetData>
    <row r="3" spans="1:20" ht="20.25" x14ac:dyDescent="0.3">
      <c r="A3" s="141"/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</row>
    <row r="4" spans="1:20" x14ac:dyDescent="0.3">
      <c r="A4" s="1" t="s">
        <v>0</v>
      </c>
    </row>
    <row r="5" spans="1:20" x14ac:dyDescent="0.3">
      <c r="A5" s="131" t="s">
        <v>1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</row>
    <row r="6" spans="1:20" x14ac:dyDescent="0.3">
      <c r="A6" s="127" t="s">
        <v>2</v>
      </c>
      <c r="B6" s="127" t="s">
        <v>3</v>
      </c>
      <c r="C6" s="4" t="s">
        <v>4</v>
      </c>
      <c r="D6" s="5" t="s">
        <v>5</v>
      </c>
      <c r="E6" s="135" t="s">
        <v>63</v>
      </c>
      <c r="F6" s="136"/>
      <c r="G6" s="137"/>
      <c r="H6" s="135" t="s">
        <v>6</v>
      </c>
      <c r="I6" s="136"/>
      <c r="J6" s="137"/>
      <c r="K6" s="143" t="s">
        <v>7</v>
      </c>
      <c r="L6" s="144"/>
      <c r="M6" s="145"/>
      <c r="N6" s="135" t="s">
        <v>66</v>
      </c>
      <c r="O6" s="136"/>
      <c r="P6" s="137"/>
      <c r="Q6" s="136" t="s">
        <v>67</v>
      </c>
      <c r="R6" s="136"/>
      <c r="S6" s="137"/>
      <c r="T6" s="127" t="s">
        <v>95</v>
      </c>
    </row>
    <row r="7" spans="1:20" x14ac:dyDescent="0.3">
      <c r="A7" s="128"/>
      <c r="B7" s="128"/>
      <c r="C7" s="6" t="s">
        <v>9</v>
      </c>
      <c r="D7" s="7" t="s">
        <v>10</v>
      </c>
      <c r="E7" s="138"/>
      <c r="F7" s="139"/>
      <c r="G7" s="140"/>
      <c r="H7" s="138" t="s">
        <v>11</v>
      </c>
      <c r="I7" s="139"/>
      <c r="J7" s="140"/>
      <c r="K7" s="146" t="s">
        <v>12</v>
      </c>
      <c r="L7" s="147"/>
      <c r="M7" s="148"/>
      <c r="N7" s="76"/>
      <c r="O7" s="78"/>
      <c r="P7" s="77"/>
      <c r="Q7" s="78"/>
      <c r="R7" s="78"/>
      <c r="S7" s="77"/>
      <c r="T7" s="128"/>
    </row>
    <row r="8" spans="1:20" x14ac:dyDescent="0.3">
      <c r="A8" s="128"/>
      <c r="B8" s="128"/>
      <c r="C8" s="8"/>
      <c r="D8" s="7"/>
      <c r="E8" s="124"/>
      <c r="F8" s="125"/>
      <c r="G8" s="126"/>
      <c r="H8" s="124" t="s">
        <v>14</v>
      </c>
      <c r="I8" s="125"/>
      <c r="J8" s="126"/>
      <c r="K8" s="55"/>
      <c r="L8" s="56"/>
      <c r="M8" s="57"/>
      <c r="N8" s="79"/>
      <c r="O8" s="80"/>
      <c r="P8" s="81"/>
      <c r="Q8" s="80"/>
      <c r="R8" s="80"/>
      <c r="S8" s="81"/>
      <c r="T8" s="128"/>
    </row>
    <row r="9" spans="1:20" x14ac:dyDescent="0.3">
      <c r="A9" s="128"/>
      <c r="B9" s="128"/>
      <c r="C9" s="2"/>
      <c r="D9" s="9"/>
      <c r="E9" s="7" t="s">
        <v>15</v>
      </c>
      <c r="F9" s="7" t="s">
        <v>16</v>
      </c>
      <c r="G9" s="7" t="s">
        <v>64</v>
      </c>
      <c r="H9" s="5">
        <v>2567</v>
      </c>
      <c r="I9" s="5">
        <v>2568</v>
      </c>
      <c r="J9" s="5">
        <v>2569</v>
      </c>
      <c r="K9" s="5">
        <v>2567</v>
      </c>
      <c r="L9" s="5">
        <v>2568</v>
      </c>
      <c r="M9" s="5">
        <v>2569</v>
      </c>
      <c r="N9" s="5">
        <v>2567</v>
      </c>
      <c r="O9" s="5">
        <v>2568</v>
      </c>
      <c r="P9" s="5">
        <v>2569</v>
      </c>
      <c r="Q9" s="75">
        <v>2567</v>
      </c>
      <c r="R9" s="5">
        <v>2568</v>
      </c>
      <c r="S9" s="5">
        <v>2569</v>
      </c>
      <c r="T9" s="128"/>
    </row>
    <row r="10" spans="1:20" x14ac:dyDescent="0.3">
      <c r="A10" s="129"/>
      <c r="B10" s="129"/>
      <c r="C10" s="10"/>
      <c r="D10" s="11"/>
      <c r="E10" s="11" t="s">
        <v>17</v>
      </c>
      <c r="F10" s="12" t="s">
        <v>18</v>
      </c>
      <c r="G10" s="12" t="s">
        <v>65</v>
      </c>
      <c r="H10" s="12"/>
      <c r="I10" s="12"/>
      <c r="J10" s="12"/>
      <c r="K10" s="11"/>
      <c r="L10" s="11"/>
      <c r="M10" s="11"/>
      <c r="N10" s="11"/>
      <c r="O10" s="11"/>
      <c r="P10" s="11"/>
      <c r="Q10" s="81"/>
      <c r="R10" s="11"/>
      <c r="S10" s="11"/>
      <c r="T10" s="129"/>
    </row>
    <row r="11" spans="1:20" x14ac:dyDescent="0.3">
      <c r="A11" s="13">
        <v>1</v>
      </c>
      <c r="B11" s="14" t="s">
        <v>39</v>
      </c>
      <c r="C11" s="67" t="s">
        <v>44</v>
      </c>
      <c r="D11" s="13">
        <v>1</v>
      </c>
      <c r="E11" s="13">
        <v>1</v>
      </c>
      <c r="F11" s="17">
        <v>597960</v>
      </c>
      <c r="G11" s="17">
        <v>168000</v>
      </c>
      <c r="H11" s="13">
        <v>1</v>
      </c>
      <c r="I11" s="13">
        <v>1</v>
      </c>
      <c r="J11" s="13">
        <v>1</v>
      </c>
      <c r="K11" s="13" t="s">
        <v>19</v>
      </c>
      <c r="L11" s="13" t="s">
        <v>19</v>
      </c>
      <c r="M11" s="13" t="s">
        <v>19</v>
      </c>
      <c r="N11" s="16">
        <v>20280</v>
      </c>
      <c r="O11" s="16">
        <v>20520</v>
      </c>
      <c r="P11" s="16">
        <v>20760</v>
      </c>
      <c r="Q11" s="18">
        <f>+F11+G11+N11</f>
        <v>786240</v>
      </c>
      <c r="R11" s="18">
        <f>SUM(Q11+O11)</f>
        <v>806760</v>
      </c>
      <c r="S11" s="18">
        <f>SUM(R11+P11)</f>
        <v>827520</v>
      </c>
      <c r="T11" s="96" t="s">
        <v>98</v>
      </c>
    </row>
    <row r="12" spans="1:20" x14ac:dyDescent="0.3">
      <c r="A12" s="13">
        <v>2</v>
      </c>
      <c r="B12" s="14" t="s">
        <v>40</v>
      </c>
      <c r="C12" s="67" t="s">
        <v>34</v>
      </c>
      <c r="D12" s="13">
        <v>1</v>
      </c>
      <c r="E12" s="13" t="s">
        <v>19</v>
      </c>
      <c r="F12" s="87">
        <v>401940</v>
      </c>
      <c r="G12" s="87">
        <v>42000</v>
      </c>
      <c r="H12" s="13">
        <v>1</v>
      </c>
      <c r="I12" s="13">
        <v>1</v>
      </c>
      <c r="J12" s="13">
        <v>1</v>
      </c>
      <c r="K12" s="13" t="s">
        <v>19</v>
      </c>
      <c r="L12" s="13" t="s">
        <v>19</v>
      </c>
      <c r="M12" s="13" t="s">
        <v>19</v>
      </c>
      <c r="N12" s="16">
        <v>15060</v>
      </c>
      <c r="O12" s="16">
        <v>15060</v>
      </c>
      <c r="P12" s="16">
        <v>15060</v>
      </c>
      <c r="Q12" s="18">
        <f>+F12+G12+N12</f>
        <v>459000</v>
      </c>
      <c r="R12" s="18">
        <f>SUM(Q12+O12)</f>
        <v>474060</v>
      </c>
      <c r="S12" s="18">
        <f>SUM(R12+P12)</f>
        <v>489120</v>
      </c>
      <c r="T12" s="96" t="s">
        <v>116</v>
      </c>
    </row>
    <row r="13" spans="1:20" x14ac:dyDescent="0.3">
      <c r="A13" s="13"/>
      <c r="B13" s="21" t="s">
        <v>46</v>
      </c>
      <c r="C13" s="21"/>
      <c r="D13" s="19"/>
      <c r="E13" s="19"/>
      <c r="F13" s="13"/>
      <c r="G13" s="13"/>
      <c r="H13" s="13"/>
      <c r="I13" s="13"/>
      <c r="J13" s="13"/>
      <c r="K13" s="13"/>
      <c r="L13" s="13"/>
      <c r="M13" s="13"/>
      <c r="N13" s="19"/>
      <c r="O13" s="19"/>
      <c r="P13" s="19"/>
      <c r="Q13" s="22"/>
      <c r="R13" s="18"/>
      <c r="S13" s="19"/>
      <c r="T13" s="96"/>
    </row>
    <row r="14" spans="1:20" ht="19.5" customHeight="1" x14ac:dyDescent="0.3">
      <c r="A14" s="23">
        <v>3</v>
      </c>
      <c r="B14" s="14" t="s">
        <v>41</v>
      </c>
      <c r="C14" s="67" t="s">
        <v>34</v>
      </c>
      <c r="D14" s="13">
        <v>1</v>
      </c>
      <c r="E14" s="68">
        <v>1</v>
      </c>
      <c r="F14" s="24">
        <v>448920</v>
      </c>
      <c r="G14" s="24">
        <v>42000</v>
      </c>
      <c r="H14" s="13">
        <v>1</v>
      </c>
      <c r="I14" s="13">
        <v>1</v>
      </c>
      <c r="J14" s="13">
        <v>1</v>
      </c>
      <c r="K14" s="13" t="s">
        <v>19</v>
      </c>
      <c r="L14" s="13" t="s">
        <v>19</v>
      </c>
      <c r="M14" s="13" t="s">
        <v>19</v>
      </c>
      <c r="N14" s="16">
        <v>13320</v>
      </c>
      <c r="O14" s="16">
        <v>13320</v>
      </c>
      <c r="P14" s="16">
        <v>15240</v>
      </c>
      <c r="Q14" s="18">
        <f>+F14+G14+N14</f>
        <v>504240</v>
      </c>
      <c r="R14" s="18">
        <f t="shared" ref="R14:S20" si="0">SUM(Q14+O14)</f>
        <v>517560</v>
      </c>
      <c r="S14" s="18">
        <f t="shared" si="0"/>
        <v>532800</v>
      </c>
      <c r="T14" s="96" t="s">
        <v>99</v>
      </c>
    </row>
    <row r="15" spans="1:20" x14ac:dyDescent="0.3">
      <c r="A15" s="13">
        <v>4</v>
      </c>
      <c r="B15" s="14" t="s">
        <v>36</v>
      </c>
      <c r="C15" s="15" t="s">
        <v>96</v>
      </c>
      <c r="D15" s="13">
        <v>1</v>
      </c>
      <c r="E15" s="13">
        <v>1</v>
      </c>
      <c r="F15" s="17">
        <v>416160</v>
      </c>
      <c r="G15" s="17" t="s">
        <v>19</v>
      </c>
      <c r="H15" s="13">
        <v>1</v>
      </c>
      <c r="I15" s="13">
        <v>1</v>
      </c>
      <c r="J15" s="13">
        <v>1</v>
      </c>
      <c r="K15" s="13" t="s">
        <v>19</v>
      </c>
      <c r="L15" s="13" t="s">
        <v>19</v>
      </c>
      <c r="M15" s="13" t="s">
        <v>19</v>
      </c>
      <c r="N15" s="16">
        <v>13080</v>
      </c>
      <c r="O15" s="16">
        <v>13080</v>
      </c>
      <c r="P15" s="16">
        <v>8280</v>
      </c>
      <c r="Q15" s="18">
        <f t="shared" ref="Q15:Q20" si="1">SUM(F15+N15)</f>
        <v>429240</v>
      </c>
      <c r="R15" s="18">
        <f t="shared" si="0"/>
        <v>442320</v>
      </c>
      <c r="S15" s="18">
        <f t="shared" si="0"/>
        <v>450600</v>
      </c>
      <c r="T15" s="96" t="s">
        <v>100</v>
      </c>
    </row>
    <row r="16" spans="1:20" x14ac:dyDescent="0.3">
      <c r="A16" s="13">
        <v>5</v>
      </c>
      <c r="B16" s="14" t="s">
        <v>35</v>
      </c>
      <c r="C16" s="15" t="s">
        <v>96</v>
      </c>
      <c r="D16" s="13">
        <v>1</v>
      </c>
      <c r="E16" s="13">
        <v>1</v>
      </c>
      <c r="F16" s="24">
        <v>180720</v>
      </c>
      <c r="G16" s="24" t="s">
        <v>19</v>
      </c>
      <c r="H16" s="13">
        <v>1</v>
      </c>
      <c r="I16" s="13">
        <v>1</v>
      </c>
      <c r="J16" s="13">
        <v>1</v>
      </c>
      <c r="K16" s="13" t="s">
        <v>19</v>
      </c>
      <c r="L16" s="13" t="s">
        <v>19</v>
      </c>
      <c r="M16" s="13" t="s">
        <v>19</v>
      </c>
      <c r="N16" s="16">
        <v>9360</v>
      </c>
      <c r="O16" s="16">
        <v>9120</v>
      </c>
      <c r="P16" s="16">
        <v>9360</v>
      </c>
      <c r="Q16" s="18">
        <f t="shared" si="1"/>
        <v>190080</v>
      </c>
      <c r="R16" s="18">
        <f t="shared" si="0"/>
        <v>199200</v>
      </c>
      <c r="S16" s="18">
        <f t="shared" si="0"/>
        <v>208560</v>
      </c>
      <c r="T16" s="96" t="s">
        <v>101</v>
      </c>
    </row>
    <row r="17" spans="1:20" x14ac:dyDescent="0.3">
      <c r="A17" s="13">
        <v>6</v>
      </c>
      <c r="B17" s="14" t="s">
        <v>68</v>
      </c>
      <c r="C17" s="15" t="s">
        <v>96</v>
      </c>
      <c r="D17" s="13">
        <v>1</v>
      </c>
      <c r="E17" s="13">
        <v>1</v>
      </c>
      <c r="F17" s="24">
        <v>185040</v>
      </c>
      <c r="G17" s="24" t="s">
        <v>19</v>
      </c>
      <c r="H17" s="13">
        <v>1</v>
      </c>
      <c r="I17" s="13">
        <v>1</v>
      </c>
      <c r="J17" s="13">
        <v>1</v>
      </c>
      <c r="K17" s="96" t="s">
        <v>19</v>
      </c>
      <c r="L17" s="13" t="s">
        <v>19</v>
      </c>
      <c r="M17" s="13" t="s">
        <v>19</v>
      </c>
      <c r="N17" s="16">
        <v>9600</v>
      </c>
      <c r="O17" s="16">
        <v>8640</v>
      </c>
      <c r="P17" s="16">
        <v>7560</v>
      </c>
      <c r="Q17" s="18">
        <f t="shared" si="1"/>
        <v>194640</v>
      </c>
      <c r="R17" s="18">
        <f t="shared" ref="R17:R18" si="2">SUM(Q17+O17)</f>
        <v>203280</v>
      </c>
      <c r="S17" s="18">
        <f t="shared" ref="S17:S18" si="3">SUM(R17+P17)</f>
        <v>210840</v>
      </c>
      <c r="T17" s="96" t="s">
        <v>102</v>
      </c>
    </row>
    <row r="18" spans="1:20" x14ac:dyDescent="0.3">
      <c r="A18" s="13">
        <v>7</v>
      </c>
      <c r="B18" s="14" t="s">
        <v>75</v>
      </c>
      <c r="C18" s="15" t="s">
        <v>96</v>
      </c>
      <c r="D18" s="13">
        <v>1</v>
      </c>
      <c r="E18" s="13">
        <v>1</v>
      </c>
      <c r="F18" s="24">
        <v>185040</v>
      </c>
      <c r="G18" s="24" t="s">
        <v>19</v>
      </c>
      <c r="H18" s="13">
        <v>1</v>
      </c>
      <c r="I18" s="13">
        <v>1</v>
      </c>
      <c r="J18" s="13">
        <v>1</v>
      </c>
      <c r="K18" s="96" t="s">
        <v>19</v>
      </c>
      <c r="L18" s="13" t="s">
        <v>19</v>
      </c>
      <c r="M18" s="13" t="s">
        <v>19</v>
      </c>
      <c r="N18" s="16">
        <v>9600</v>
      </c>
      <c r="O18" s="16">
        <v>8640</v>
      </c>
      <c r="P18" s="16">
        <v>7560</v>
      </c>
      <c r="Q18" s="18">
        <f t="shared" si="1"/>
        <v>194640</v>
      </c>
      <c r="R18" s="18">
        <f t="shared" si="2"/>
        <v>203280</v>
      </c>
      <c r="S18" s="18">
        <f t="shared" si="3"/>
        <v>210840</v>
      </c>
      <c r="T18" s="96" t="s">
        <v>102</v>
      </c>
    </row>
    <row r="19" spans="1:20" x14ac:dyDescent="0.3">
      <c r="A19" s="13">
        <v>8</v>
      </c>
      <c r="B19" s="14" t="s">
        <v>37</v>
      </c>
      <c r="C19" s="15" t="s">
        <v>45</v>
      </c>
      <c r="D19" s="13">
        <v>1</v>
      </c>
      <c r="E19" s="13">
        <v>1</v>
      </c>
      <c r="F19" s="17">
        <v>140400</v>
      </c>
      <c r="G19" s="17" t="s">
        <v>19</v>
      </c>
      <c r="H19" s="13">
        <v>1</v>
      </c>
      <c r="I19" s="13">
        <v>1</v>
      </c>
      <c r="J19" s="13">
        <v>1</v>
      </c>
      <c r="K19" s="13" t="s">
        <v>19</v>
      </c>
      <c r="L19" s="13" t="s">
        <v>19</v>
      </c>
      <c r="M19" s="13" t="s">
        <v>19</v>
      </c>
      <c r="N19" s="16">
        <v>6240</v>
      </c>
      <c r="O19" s="16">
        <v>6120</v>
      </c>
      <c r="P19" s="16">
        <v>6000</v>
      </c>
      <c r="Q19" s="18">
        <f t="shared" si="1"/>
        <v>146640</v>
      </c>
      <c r="R19" s="18">
        <f t="shared" si="0"/>
        <v>152760</v>
      </c>
      <c r="S19" s="18">
        <f t="shared" si="0"/>
        <v>158760</v>
      </c>
      <c r="T19" s="96" t="s">
        <v>103</v>
      </c>
    </row>
    <row r="20" spans="1:20" ht="19.5" customHeight="1" x14ac:dyDescent="0.3">
      <c r="A20" s="13">
        <v>9</v>
      </c>
      <c r="B20" s="14" t="s">
        <v>57</v>
      </c>
      <c r="C20" s="15" t="s">
        <v>45</v>
      </c>
      <c r="D20" s="13">
        <v>1</v>
      </c>
      <c r="E20" s="13" t="s">
        <v>19</v>
      </c>
      <c r="F20" s="17">
        <v>297900</v>
      </c>
      <c r="G20" s="17" t="s">
        <v>19</v>
      </c>
      <c r="H20" s="86">
        <v>1</v>
      </c>
      <c r="I20" s="92">
        <v>1</v>
      </c>
      <c r="J20" s="92">
        <v>1</v>
      </c>
      <c r="K20" s="68" t="s">
        <v>19</v>
      </c>
      <c r="L20" s="13" t="s">
        <v>19</v>
      </c>
      <c r="M20" s="13" t="s">
        <v>19</v>
      </c>
      <c r="N20" s="113">
        <v>6540</v>
      </c>
      <c r="O20" s="113">
        <v>6540</v>
      </c>
      <c r="P20" s="113">
        <v>6540</v>
      </c>
      <c r="Q20" s="18">
        <f t="shared" si="1"/>
        <v>304440</v>
      </c>
      <c r="R20" s="18">
        <f t="shared" si="0"/>
        <v>310980</v>
      </c>
      <c r="S20" s="18">
        <f t="shared" si="0"/>
        <v>317520</v>
      </c>
      <c r="T20" s="96" t="s">
        <v>97</v>
      </c>
    </row>
    <row r="21" spans="1:20" ht="19.5" customHeight="1" x14ac:dyDescent="0.3">
      <c r="A21" s="13"/>
      <c r="B21" s="103" t="s">
        <v>29</v>
      </c>
      <c r="C21" s="15"/>
      <c r="D21" s="13"/>
      <c r="E21" s="13"/>
      <c r="F21" s="17"/>
      <c r="G21" s="17"/>
      <c r="H21" s="17"/>
      <c r="I21" s="17"/>
      <c r="J21" s="17"/>
      <c r="K21" s="13"/>
      <c r="L21" s="13"/>
      <c r="M21" s="13"/>
      <c r="N21" s="16"/>
      <c r="O21" s="16"/>
      <c r="P21" s="16"/>
      <c r="Q21" s="18"/>
      <c r="R21" s="18"/>
      <c r="S21" s="18"/>
      <c r="T21" s="96"/>
    </row>
    <row r="22" spans="1:20" ht="19.5" customHeight="1" x14ac:dyDescent="0.3">
      <c r="A22" s="13">
        <v>10</v>
      </c>
      <c r="B22" s="14" t="s">
        <v>76</v>
      </c>
      <c r="C22" s="15"/>
      <c r="D22" s="13">
        <v>1</v>
      </c>
      <c r="E22" s="13" t="s">
        <v>19</v>
      </c>
      <c r="F22" s="17" t="s">
        <v>19</v>
      </c>
      <c r="G22" s="17" t="s">
        <v>19</v>
      </c>
      <c r="H22" s="13" t="s">
        <v>19</v>
      </c>
      <c r="I22" s="13" t="s">
        <v>19</v>
      </c>
      <c r="J22" s="13" t="s">
        <v>19</v>
      </c>
      <c r="K22" s="96" t="s">
        <v>93</v>
      </c>
      <c r="L22" s="13" t="s">
        <v>19</v>
      </c>
      <c r="M22" s="96" t="s">
        <v>19</v>
      </c>
      <c r="N22" s="105">
        <v>180000</v>
      </c>
      <c r="O22" s="123">
        <v>7200</v>
      </c>
      <c r="P22" s="123">
        <v>7560</v>
      </c>
      <c r="Q22" s="42">
        <v>180000</v>
      </c>
      <c r="R22" s="42">
        <v>187200</v>
      </c>
      <c r="S22" s="18">
        <v>194760</v>
      </c>
      <c r="T22" s="122" t="s">
        <v>119</v>
      </c>
    </row>
    <row r="23" spans="1:20" ht="19.5" customHeight="1" x14ac:dyDescent="0.3">
      <c r="A23" s="13">
        <v>11</v>
      </c>
      <c r="B23" s="14" t="s">
        <v>51</v>
      </c>
      <c r="C23" s="15"/>
      <c r="D23" s="13">
        <v>1</v>
      </c>
      <c r="E23" s="13">
        <v>1</v>
      </c>
      <c r="F23" s="17">
        <v>198360</v>
      </c>
      <c r="G23" s="17" t="s">
        <v>19</v>
      </c>
      <c r="H23" s="13">
        <v>1</v>
      </c>
      <c r="I23" s="13">
        <v>1</v>
      </c>
      <c r="J23" s="13">
        <v>1</v>
      </c>
      <c r="K23" s="13" t="s">
        <v>19</v>
      </c>
      <c r="L23" s="13" t="s">
        <v>19</v>
      </c>
      <c r="M23" s="13" t="s">
        <v>19</v>
      </c>
      <c r="N23" s="16">
        <v>8040</v>
      </c>
      <c r="O23" s="16">
        <v>8280</v>
      </c>
      <c r="P23" s="16">
        <v>8640</v>
      </c>
      <c r="Q23" s="18">
        <f t="shared" ref="Q23:Q36" si="4">SUM(F23+N23)</f>
        <v>206400</v>
      </c>
      <c r="R23" s="18">
        <f t="shared" ref="R23:S36" si="5">SUM(Q23+O23)</f>
        <v>214680</v>
      </c>
      <c r="S23" s="18">
        <f t="shared" si="5"/>
        <v>223320</v>
      </c>
      <c r="T23" s="96" t="s">
        <v>104</v>
      </c>
    </row>
    <row r="24" spans="1:20" ht="19.5" hidden="1" customHeight="1" x14ac:dyDescent="0.3">
      <c r="A24" s="13">
        <v>11</v>
      </c>
      <c r="B24" s="14" t="s">
        <v>76</v>
      </c>
      <c r="C24" s="15"/>
      <c r="D24" s="13"/>
      <c r="E24" s="13"/>
      <c r="F24" s="17"/>
      <c r="G24" s="17"/>
      <c r="H24" s="13"/>
      <c r="I24" s="13"/>
      <c r="J24" s="13"/>
      <c r="K24" s="96"/>
      <c r="L24" s="13"/>
      <c r="M24" s="96"/>
      <c r="N24" s="105"/>
      <c r="O24" s="105"/>
      <c r="P24" s="105"/>
      <c r="Q24" s="42"/>
      <c r="R24" s="42"/>
      <c r="S24" s="18"/>
      <c r="T24" s="121"/>
    </row>
    <row r="25" spans="1:20" ht="19.5" customHeight="1" x14ac:dyDescent="0.3">
      <c r="A25" s="13">
        <v>12</v>
      </c>
      <c r="B25" s="14" t="s">
        <v>69</v>
      </c>
      <c r="C25" s="15"/>
      <c r="D25" s="13">
        <v>1</v>
      </c>
      <c r="E25" s="13">
        <v>1</v>
      </c>
      <c r="F25" s="17">
        <v>108000</v>
      </c>
      <c r="G25" s="17" t="s">
        <v>19</v>
      </c>
      <c r="H25" s="13">
        <v>1</v>
      </c>
      <c r="I25" s="13">
        <v>1</v>
      </c>
      <c r="J25" s="13">
        <v>1</v>
      </c>
      <c r="K25" s="96" t="s">
        <v>19</v>
      </c>
      <c r="L25" s="13" t="s">
        <v>19</v>
      </c>
      <c r="M25" s="104" t="s">
        <v>19</v>
      </c>
      <c r="N25" s="105">
        <v>0</v>
      </c>
      <c r="O25" s="105">
        <v>0</v>
      </c>
      <c r="P25" s="105">
        <v>0</v>
      </c>
      <c r="Q25" s="113">
        <v>108000</v>
      </c>
      <c r="R25" s="113">
        <v>108000</v>
      </c>
      <c r="S25" s="18">
        <v>108000</v>
      </c>
      <c r="T25" s="96" t="s">
        <v>117</v>
      </c>
    </row>
    <row r="26" spans="1:20" ht="19.5" customHeight="1" x14ac:dyDescent="0.3">
      <c r="A26" s="13">
        <v>13</v>
      </c>
      <c r="B26" s="14" t="s">
        <v>94</v>
      </c>
      <c r="C26" s="15"/>
      <c r="D26" s="13">
        <v>2</v>
      </c>
      <c r="E26" s="13">
        <v>2</v>
      </c>
      <c r="F26" s="17">
        <v>216000</v>
      </c>
      <c r="G26" s="17" t="s">
        <v>19</v>
      </c>
      <c r="H26" s="13">
        <v>2</v>
      </c>
      <c r="I26" s="13">
        <v>2</v>
      </c>
      <c r="J26" s="13">
        <v>2</v>
      </c>
      <c r="K26" s="96" t="s">
        <v>19</v>
      </c>
      <c r="L26" s="13" t="s">
        <v>19</v>
      </c>
      <c r="M26" s="13" t="s">
        <v>19</v>
      </c>
      <c r="N26" s="105">
        <v>0</v>
      </c>
      <c r="O26" s="105">
        <v>0</v>
      </c>
      <c r="P26" s="105">
        <v>0</v>
      </c>
      <c r="Q26" s="18">
        <f t="shared" ref="Q26" si="6">SUM(F26+N26)</f>
        <v>216000</v>
      </c>
      <c r="R26" s="18">
        <f t="shared" ref="R26" si="7">SUM(Q26+O26)</f>
        <v>216000</v>
      </c>
      <c r="S26" s="18">
        <f t="shared" ref="S26" si="8">SUM(R26+P26)</f>
        <v>216000</v>
      </c>
      <c r="T26" s="96" t="s">
        <v>105</v>
      </c>
    </row>
    <row r="27" spans="1:20" ht="19.5" hidden="1" customHeight="1" x14ac:dyDescent="0.3">
      <c r="A27" s="13"/>
      <c r="B27" s="14"/>
      <c r="C27" s="15"/>
      <c r="D27" s="68"/>
      <c r="E27" s="13"/>
      <c r="F27" s="17"/>
      <c r="G27" s="17"/>
      <c r="H27" s="68"/>
      <c r="I27" s="68"/>
      <c r="J27" s="68"/>
      <c r="K27" s="13"/>
      <c r="L27" s="13"/>
      <c r="M27" s="13"/>
      <c r="N27" s="42"/>
      <c r="O27" s="42"/>
      <c r="P27" s="42"/>
      <c r="Q27" s="18"/>
      <c r="R27" s="18"/>
      <c r="S27" s="18"/>
      <c r="T27" s="13"/>
    </row>
    <row r="28" spans="1:20" x14ac:dyDescent="0.3">
      <c r="A28" s="13"/>
      <c r="B28" s="21" t="s">
        <v>47</v>
      </c>
      <c r="C28" s="21"/>
      <c r="D28" s="13"/>
      <c r="E28" s="13"/>
      <c r="F28" s="17"/>
      <c r="G28" s="17"/>
      <c r="H28" s="17"/>
      <c r="I28" s="17"/>
      <c r="J28" s="17"/>
      <c r="K28" s="13"/>
      <c r="L28" s="13"/>
      <c r="M28" s="13"/>
      <c r="N28" s="25"/>
      <c r="O28" s="25"/>
      <c r="P28" s="25"/>
      <c r="Q28" s="18"/>
      <c r="R28" s="26"/>
      <c r="S28" s="27"/>
      <c r="T28" s="13"/>
    </row>
    <row r="29" spans="1:20" ht="18.75" customHeight="1" x14ac:dyDescent="0.3">
      <c r="A29" s="23">
        <v>14</v>
      </c>
      <c r="B29" s="14" t="s">
        <v>42</v>
      </c>
      <c r="C29" s="67" t="s">
        <v>34</v>
      </c>
      <c r="D29" s="23">
        <v>1</v>
      </c>
      <c r="E29" s="23">
        <v>1</v>
      </c>
      <c r="F29" s="70">
        <v>506520</v>
      </c>
      <c r="G29" s="70">
        <v>42000</v>
      </c>
      <c r="H29" s="13">
        <v>1</v>
      </c>
      <c r="I29" s="13">
        <v>1</v>
      </c>
      <c r="J29" s="13">
        <v>1</v>
      </c>
      <c r="K29" s="23" t="s">
        <v>19</v>
      </c>
      <c r="L29" s="23" t="s">
        <v>19</v>
      </c>
      <c r="M29" s="23" t="s">
        <v>19</v>
      </c>
      <c r="N29" s="69">
        <v>16440</v>
      </c>
      <c r="O29" s="69">
        <v>16920</v>
      </c>
      <c r="P29" s="69">
        <v>18000</v>
      </c>
      <c r="Q29" s="18">
        <f>+F29+G29+N29</f>
        <v>564960</v>
      </c>
      <c r="R29" s="18">
        <f t="shared" si="5"/>
        <v>581880</v>
      </c>
      <c r="S29" s="18">
        <f>SUM(R29+P29)</f>
        <v>599880</v>
      </c>
      <c r="T29" s="96" t="s">
        <v>106</v>
      </c>
    </row>
    <row r="30" spans="1:20" x14ac:dyDescent="0.3">
      <c r="A30" s="13">
        <v>15</v>
      </c>
      <c r="B30" s="14" t="s">
        <v>27</v>
      </c>
      <c r="C30" s="15" t="s">
        <v>45</v>
      </c>
      <c r="D30" s="13">
        <v>1</v>
      </c>
      <c r="E30" s="13" t="s">
        <v>19</v>
      </c>
      <c r="F30" s="17">
        <v>297900</v>
      </c>
      <c r="G30" s="17" t="s">
        <v>19</v>
      </c>
      <c r="H30" s="13">
        <v>1</v>
      </c>
      <c r="I30" s="13">
        <v>1</v>
      </c>
      <c r="J30" s="13">
        <v>1</v>
      </c>
      <c r="K30" s="13" t="s">
        <v>19</v>
      </c>
      <c r="L30" s="13" t="s">
        <v>19</v>
      </c>
      <c r="M30" s="13" t="s">
        <v>19</v>
      </c>
      <c r="N30" s="16">
        <v>6540</v>
      </c>
      <c r="O30" s="16">
        <v>6540</v>
      </c>
      <c r="P30" s="16">
        <v>6540</v>
      </c>
      <c r="Q30" s="18">
        <f t="shared" si="4"/>
        <v>304440</v>
      </c>
      <c r="R30" s="18">
        <f t="shared" si="5"/>
        <v>310980</v>
      </c>
      <c r="S30" s="18">
        <f t="shared" ref="S30:S36" si="9">SUM(R30+P30)</f>
        <v>317520</v>
      </c>
      <c r="T30" s="96" t="s">
        <v>118</v>
      </c>
    </row>
    <row r="31" spans="1:20" x14ac:dyDescent="0.3">
      <c r="A31" s="13">
        <v>16</v>
      </c>
      <c r="B31" s="14" t="s">
        <v>26</v>
      </c>
      <c r="C31" s="15" t="s">
        <v>45</v>
      </c>
      <c r="D31" s="13">
        <v>1</v>
      </c>
      <c r="E31" s="13">
        <v>1</v>
      </c>
      <c r="F31" s="17">
        <v>375120</v>
      </c>
      <c r="G31" s="17" t="s">
        <v>19</v>
      </c>
      <c r="H31" s="13">
        <v>1</v>
      </c>
      <c r="I31" s="13">
        <v>1</v>
      </c>
      <c r="J31" s="13">
        <v>1</v>
      </c>
      <c r="K31" s="13"/>
      <c r="L31" s="13"/>
      <c r="M31" s="13"/>
      <c r="N31" s="16">
        <v>12120</v>
      </c>
      <c r="O31" s="16">
        <v>12480</v>
      </c>
      <c r="P31" s="16">
        <v>13440</v>
      </c>
      <c r="Q31" s="18">
        <f t="shared" ref="Q31" si="10">SUM(F31+N31)</f>
        <v>387240</v>
      </c>
      <c r="R31" s="18">
        <f t="shared" ref="R31" si="11">SUM(Q31+O31)</f>
        <v>399720</v>
      </c>
      <c r="S31" s="18">
        <f t="shared" ref="S31" si="12">SUM(R31+P31)</f>
        <v>413160</v>
      </c>
      <c r="T31" s="96" t="s">
        <v>107</v>
      </c>
    </row>
    <row r="32" spans="1:20" x14ac:dyDescent="0.3">
      <c r="A32" s="13">
        <v>17</v>
      </c>
      <c r="B32" s="14" t="s">
        <v>26</v>
      </c>
      <c r="C32" s="15" t="s">
        <v>45</v>
      </c>
      <c r="D32" s="13">
        <v>1</v>
      </c>
      <c r="E32" s="13">
        <v>1</v>
      </c>
      <c r="F32" s="17">
        <v>140400</v>
      </c>
      <c r="G32" s="17" t="s">
        <v>19</v>
      </c>
      <c r="H32" s="13">
        <v>1</v>
      </c>
      <c r="I32" s="13">
        <v>1</v>
      </c>
      <c r="J32" s="13">
        <v>1</v>
      </c>
      <c r="K32" s="13" t="s">
        <v>19</v>
      </c>
      <c r="L32" s="13" t="s">
        <v>19</v>
      </c>
      <c r="M32" s="13" t="s">
        <v>19</v>
      </c>
      <c r="N32" s="16">
        <v>6240</v>
      </c>
      <c r="O32" s="16">
        <v>6120</v>
      </c>
      <c r="P32" s="16">
        <v>6000</v>
      </c>
      <c r="Q32" s="18">
        <f t="shared" si="4"/>
        <v>146640</v>
      </c>
      <c r="R32" s="18">
        <f t="shared" si="5"/>
        <v>152760</v>
      </c>
      <c r="S32" s="18">
        <f t="shared" si="9"/>
        <v>158760</v>
      </c>
      <c r="T32" s="96" t="s">
        <v>103</v>
      </c>
    </row>
    <row r="33" spans="1:20" x14ac:dyDescent="0.3">
      <c r="A33" s="13">
        <v>18</v>
      </c>
      <c r="B33" s="14" t="s">
        <v>38</v>
      </c>
      <c r="C33" s="15" t="s">
        <v>45</v>
      </c>
      <c r="D33" s="13">
        <v>1</v>
      </c>
      <c r="E33" s="13" t="s">
        <v>19</v>
      </c>
      <c r="F33" s="17">
        <v>297900</v>
      </c>
      <c r="G33" s="17" t="s">
        <v>19</v>
      </c>
      <c r="H33" s="13">
        <v>1</v>
      </c>
      <c r="I33" s="13">
        <v>1</v>
      </c>
      <c r="J33" s="13">
        <v>1</v>
      </c>
      <c r="K33" s="13" t="s">
        <v>19</v>
      </c>
      <c r="L33" s="13" t="s">
        <v>19</v>
      </c>
      <c r="M33" s="13" t="s">
        <v>19</v>
      </c>
      <c r="N33" s="28">
        <v>6540</v>
      </c>
      <c r="O33" s="16">
        <v>6540</v>
      </c>
      <c r="P33" s="16">
        <v>6540</v>
      </c>
      <c r="Q33" s="18">
        <f t="shared" si="4"/>
        <v>304440</v>
      </c>
      <c r="R33" s="18">
        <f t="shared" si="5"/>
        <v>310980</v>
      </c>
      <c r="S33" s="18">
        <f t="shared" si="9"/>
        <v>317520</v>
      </c>
      <c r="T33" s="96" t="s">
        <v>97</v>
      </c>
    </row>
    <row r="34" spans="1:20" x14ac:dyDescent="0.3">
      <c r="A34" s="13"/>
      <c r="B34" s="103" t="s">
        <v>29</v>
      </c>
      <c r="C34" s="15"/>
      <c r="D34" s="13"/>
      <c r="E34" s="13"/>
      <c r="F34" s="17"/>
      <c r="G34" s="17"/>
      <c r="H34" s="17"/>
      <c r="I34" s="17"/>
      <c r="J34" s="17"/>
      <c r="K34" s="13"/>
      <c r="L34" s="13"/>
      <c r="M34" s="13"/>
      <c r="N34" s="28"/>
      <c r="O34" s="16"/>
      <c r="P34" s="16"/>
      <c r="Q34" s="18"/>
      <c r="R34" s="18"/>
      <c r="S34" s="18"/>
      <c r="T34" s="13"/>
    </row>
    <row r="35" spans="1:20" ht="19.5" customHeight="1" x14ac:dyDescent="0.3">
      <c r="A35" s="23">
        <v>19</v>
      </c>
      <c r="B35" s="14" t="s">
        <v>52</v>
      </c>
      <c r="C35" s="15"/>
      <c r="D35" s="13">
        <v>1</v>
      </c>
      <c r="E35" s="13">
        <v>1</v>
      </c>
      <c r="F35" s="17">
        <v>173520</v>
      </c>
      <c r="G35" s="17" t="s">
        <v>19</v>
      </c>
      <c r="H35" s="13">
        <v>1</v>
      </c>
      <c r="I35" s="13">
        <v>1</v>
      </c>
      <c r="J35" s="13">
        <v>1</v>
      </c>
      <c r="K35" s="13" t="s">
        <v>19</v>
      </c>
      <c r="L35" s="13" t="s">
        <v>19</v>
      </c>
      <c r="M35" s="13" t="s">
        <v>19</v>
      </c>
      <c r="N35" s="16">
        <v>6960</v>
      </c>
      <c r="O35" s="16">
        <v>7320</v>
      </c>
      <c r="P35" s="16">
        <v>7560</v>
      </c>
      <c r="Q35" s="18">
        <f t="shared" si="4"/>
        <v>180480</v>
      </c>
      <c r="R35" s="18">
        <f t="shared" si="5"/>
        <v>187800</v>
      </c>
      <c r="S35" s="18">
        <f t="shared" si="9"/>
        <v>195360</v>
      </c>
      <c r="T35" s="96" t="s">
        <v>108</v>
      </c>
    </row>
    <row r="36" spans="1:20" ht="19.5" customHeight="1" x14ac:dyDescent="0.3">
      <c r="A36" s="23">
        <v>20</v>
      </c>
      <c r="B36" s="14" t="s">
        <v>53</v>
      </c>
      <c r="C36" s="15"/>
      <c r="D36" s="13">
        <v>1</v>
      </c>
      <c r="E36" s="13">
        <v>1</v>
      </c>
      <c r="F36" s="17">
        <v>149280</v>
      </c>
      <c r="G36" s="17" t="s">
        <v>19</v>
      </c>
      <c r="H36" s="13">
        <v>1</v>
      </c>
      <c r="I36" s="13">
        <v>1</v>
      </c>
      <c r="J36" s="13">
        <v>1</v>
      </c>
      <c r="K36" s="13" t="s">
        <v>19</v>
      </c>
      <c r="L36" s="13" t="s">
        <v>19</v>
      </c>
      <c r="M36" s="13" t="s">
        <v>19</v>
      </c>
      <c r="N36" s="113">
        <v>6000</v>
      </c>
      <c r="O36" s="16">
        <v>6240</v>
      </c>
      <c r="P36" s="16">
        <v>6480</v>
      </c>
      <c r="Q36" s="18">
        <f t="shared" si="4"/>
        <v>155280</v>
      </c>
      <c r="R36" s="18">
        <f t="shared" si="5"/>
        <v>161520</v>
      </c>
      <c r="S36" s="18">
        <f t="shared" si="9"/>
        <v>168000</v>
      </c>
      <c r="T36" s="96" t="s">
        <v>109</v>
      </c>
    </row>
    <row r="37" spans="1:20" ht="19.5" customHeight="1" x14ac:dyDescent="0.3">
      <c r="A37" s="74"/>
      <c r="B37" s="29"/>
      <c r="C37" s="30"/>
      <c r="D37" s="74"/>
      <c r="E37" s="74"/>
      <c r="F37" s="32"/>
      <c r="G37" s="32"/>
      <c r="H37" s="32"/>
      <c r="I37" s="32"/>
      <c r="J37" s="32"/>
      <c r="K37" s="74"/>
      <c r="L37" s="74"/>
      <c r="M37" s="74"/>
      <c r="N37" s="31"/>
      <c r="O37" s="31"/>
      <c r="P37" s="31"/>
      <c r="Q37" s="33"/>
      <c r="R37" s="33"/>
      <c r="S37" s="33"/>
      <c r="T37" s="34"/>
    </row>
    <row r="38" spans="1:20" x14ac:dyDescent="0.3">
      <c r="A38" s="78"/>
      <c r="B38" s="35"/>
      <c r="C38" s="36"/>
      <c r="D38" s="78"/>
      <c r="E38" s="78"/>
      <c r="F38" s="37"/>
      <c r="G38" s="37"/>
      <c r="H38" s="37"/>
      <c r="I38" s="37"/>
      <c r="J38" s="37"/>
      <c r="K38" s="78"/>
      <c r="L38" s="78"/>
      <c r="M38" s="78"/>
      <c r="N38" s="38"/>
      <c r="O38" s="38"/>
      <c r="P38" s="38"/>
      <c r="Q38" s="39"/>
      <c r="R38" s="39"/>
      <c r="S38" s="39"/>
      <c r="T38" s="78"/>
    </row>
    <row r="39" spans="1:20" x14ac:dyDescent="0.3">
      <c r="A39" s="110"/>
      <c r="B39" s="35"/>
      <c r="C39" s="36"/>
      <c r="D39" s="110"/>
      <c r="E39" s="110"/>
      <c r="F39" s="37"/>
      <c r="G39" s="37"/>
      <c r="H39" s="37"/>
      <c r="I39" s="37"/>
      <c r="J39" s="37"/>
      <c r="K39" s="110"/>
      <c r="L39" s="110"/>
      <c r="M39" s="110"/>
      <c r="N39" s="38"/>
      <c r="O39" s="38"/>
      <c r="P39" s="38"/>
      <c r="Q39" s="39"/>
      <c r="R39" s="39"/>
      <c r="S39" s="39"/>
      <c r="T39" s="110"/>
    </row>
    <row r="40" spans="1:20" x14ac:dyDescent="0.3">
      <c r="A40" s="114"/>
      <c r="B40" s="35"/>
      <c r="C40" s="36"/>
      <c r="D40" s="114"/>
      <c r="E40" s="114"/>
      <c r="F40" s="37"/>
      <c r="G40" s="37"/>
      <c r="H40" s="37"/>
      <c r="I40" s="37"/>
      <c r="J40" s="37"/>
      <c r="K40" s="114"/>
      <c r="L40" s="114"/>
      <c r="M40" s="114"/>
      <c r="N40" s="38"/>
      <c r="O40" s="38"/>
      <c r="P40" s="38"/>
      <c r="Q40" s="39"/>
      <c r="R40" s="39"/>
      <c r="S40" s="39"/>
      <c r="T40" s="114"/>
    </row>
    <row r="41" spans="1:20" ht="20.25" x14ac:dyDescent="0.3">
      <c r="A41" s="78"/>
      <c r="B41" s="35"/>
      <c r="C41" s="36"/>
      <c r="D41" s="78"/>
      <c r="E41" s="78"/>
      <c r="F41" s="37"/>
      <c r="G41" s="37"/>
      <c r="H41" s="37"/>
      <c r="I41" s="37"/>
      <c r="J41" s="37"/>
      <c r="K41" s="78"/>
      <c r="L41" s="78"/>
      <c r="M41" s="78"/>
      <c r="N41" s="38"/>
      <c r="O41" s="38"/>
      <c r="P41" s="38"/>
      <c r="Q41" s="39"/>
      <c r="R41" s="39"/>
      <c r="S41" s="39"/>
      <c r="T41" s="111"/>
    </row>
    <row r="42" spans="1:20" ht="39" customHeight="1" x14ac:dyDescent="0.3">
      <c r="A42" s="1" t="s">
        <v>32</v>
      </c>
    </row>
    <row r="43" spans="1:20" ht="9.75" customHeight="1" x14ac:dyDescent="0.3">
      <c r="A43" s="131" t="s">
        <v>1</v>
      </c>
      <c r="B43" s="131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</row>
    <row r="44" spans="1:20" x14ac:dyDescent="0.3">
      <c r="A44" s="127" t="s">
        <v>2</v>
      </c>
      <c r="B44" s="127" t="s">
        <v>3</v>
      </c>
      <c r="C44" s="4" t="s">
        <v>4</v>
      </c>
      <c r="D44" s="5" t="s">
        <v>5</v>
      </c>
      <c r="E44" s="135" t="s">
        <v>63</v>
      </c>
      <c r="F44" s="136"/>
      <c r="G44" s="137"/>
      <c r="H44" s="135" t="s">
        <v>6</v>
      </c>
      <c r="I44" s="136"/>
      <c r="J44" s="137"/>
      <c r="K44" s="135" t="s">
        <v>7</v>
      </c>
      <c r="L44" s="136"/>
      <c r="M44" s="137"/>
      <c r="N44" s="135" t="s">
        <v>66</v>
      </c>
      <c r="O44" s="136"/>
      <c r="P44" s="137"/>
      <c r="Q44" s="135" t="s">
        <v>67</v>
      </c>
      <c r="R44" s="136"/>
      <c r="S44" s="137"/>
      <c r="T44" s="5" t="s">
        <v>8</v>
      </c>
    </row>
    <row r="45" spans="1:20" x14ac:dyDescent="0.3">
      <c r="A45" s="128"/>
      <c r="B45" s="128"/>
      <c r="C45" s="6" t="s">
        <v>9</v>
      </c>
      <c r="D45" s="7" t="s">
        <v>10</v>
      </c>
      <c r="E45" s="138"/>
      <c r="F45" s="139"/>
      <c r="G45" s="140"/>
      <c r="H45" s="138" t="s">
        <v>11</v>
      </c>
      <c r="I45" s="139"/>
      <c r="J45" s="140"/>
      <c r="K45" s="138" t="s">
        <v>12</v>
      </c>
      <c r="L45" s="139"/>
      <c r="M45" s="140"/>
      <c r="N45" s="76"/>
      <c r="O45" s="78"/>
      <c r="P45" s="77"/>
      <c r="Q45" s="78"/>
      <c r="R45" s="78"/>
      <c r="S45" s="77"/>
      <c r="T45" s="7" t="s">
        <v>13</v>
      </c>
    </row>
    <row r="46" spans="1:20" x14ac:dyDescent="0.3">
      <c r="A46" s="128"/>
      <c r="B46" s="128"/>
      <c r="C46" s="8"/>
      <c r="D46" s="7"/>
      <c r="E46" s="124"/>
      <c r="F46" s="125"/>
      <c r="G46" s="126"/>
      <c r="H46" s="124" t="s">
        <v>14</v>
      </c>
      <c r="I46" s="125"/>
      <c r="J46" s="126"/>
      <c r="K46" s="79"/>
      <c r="L46" s="80"/>
      <c r="M46" s="81"/>
      <c r="N46" s="79"/>
      <c r="O46" s="80"/>
      <c r="P46" s="81"/>
      <c r="Q46" s="80"/>
      <c r="R46" s="80"/>
      <c r="S46" s="81"/>
      <c r="T46" s="7"/>
    </row>
    <row r="47" spans="1:20" x14ac:dyDescent="0.3">
      <c r="A47" s="128"/>
      <c r="B47" s="128"/>
      <c r="C47" s="2"/>
      <c r="D47" s="9"/>
      <c r="E47" s="7" t="s">
        <v>15</v>
      </c>
      <c r="F47" s="7" t="s">
        <v>16</v>
      </c>
      <c r="G47" s="7" t="s">
        <v>64</v>
      </c>
      <c r="H47" s="5">
        <v>2567</v>
      </c>
      <c r="I47" s="5">
        <v>2568</v>
      </c>
      <c r="J47" s="5">
        <v>2569</v>
      </c>
      <c r="K47" s="5">
        <v>2567</v>
      </c>
      <c r="L47" s="5">
        <v>2568</v>
      </c>
      <c r="M47" s="5">
        <v>2569</v>
      </c>
      <c r="N47" s="5">
        <v>2567</v>
      </c>
      <c r="O47" s="5">
        <v>2568</v>
      </c>
      <c r="P47" s="5">
        <v>2569</v>
      </c>
      <c r="Q47" s="83">
        <v>2567</v>
      </c>
      <c r="R47" s="84">
        <v>2568</v>
      </c>
      <c r="S47" s="84">
        <v>2569</v>
      </c>
      <c r="T47" s="7"/>
    </row>
    <row r="48" spans="1:20" x14ac:dyDescent="0.3">
      <c r="A48" s="129"/>
      <c r="B48" s="129"/>
      <c r="C48" s="10"/>
      <c r="D48" s="11"/>
      <c r="E48" s="11" t="s">
        <v>17</v>
      </c>
      <c r="F48" s="12" t="s">
        <v>18</v>
      </c>
      <c r="G48" s="12" t="s">
        <v>65</v>
      </c>
      <c r="H48" s="12"/>
      <c r="I48" s="12"/>
      <c r="J48" s="12"/>
      <c r="K48" s="11"/>
      <c r="L48" s="11"/>
      <c r="M48" s="11"/>
      <c r="N48" s="11"/>
      <c r="O48" s="11"/>
      <c r="P48" s="11"/>
      <c r="Q48" s="81"/>
      <c r="R48" s="11"/>
      <c r="S48" s="11"/>
      <c r="T48" s="11"/>
    </row>
    <row r="49" spans="1:20" x14ac:dyDescent="0.3">
      <c r="A49" s="13"/>
      <c r="B49" s="21" t="s">
        <v>48</v>
      </c>
      <c r="C49" s="21"/>
      <c r="D49" s="13"/>
      <c r="E49" s="13"/>
      <c r="F49" s="17"/>
      <c r="G49" s="17"/>
      <c r="H49" s="17"/>
      <c r="I49" s="17"/>
      <c r="J49" s="17"/>
      <c r="K49" s="13"/>
      <c r="L49" s="13"/>
      <c r="M49" s="13"/>
      <c r="N49" s="19"/>
      <c r="O49" s="19"/>
      <c r="P49" s="19"/>
      <c r="Q49" s="18"/>
      <c r="R49" s="26"/>
      <c r="S49" s="27"/>
      <c r="T49" s="19"/>
    </row>
    <row r="50" spans="1:20" x14ac:dyDescent="0.3">
      <c r="A50" s="23">
        <v>21</v>
      </c>
      <c r="B50" s="14" t="s">
        <v>43</v>
      </c>
      <c r="C50" s="67" t="s">
        <v>34</v>
      </c>
      <c r="D50" s="23">
        <v>1</v>
      </c>
      <c r="E50" s="23">
        <v>1</v>
      </c>
      <c r="F50" s="70">
        <v>416160</v>
      </c>
      <c r="G50" s="70">
        <v>42000</v>
      </c>
      <c r="H50" s="13">
        <v>1</v>
      </c>
      <c r="I50" s="13">
        <v>1</v>
      </c>
      <c r="J50" s="13">
        <v>1</v>
      </c>
      <c r="K50" s="23" t="s">
        <v>19</v>
      </c>
      <c r="L50" s="23" t="s">
        <v>19</v>
      </c>
      <c r="M50" s="23" t="s">
        <v>19</v>
      </c>
      <c r="N50" s="90">
        <v>13080</v>
      </c>
      <c r="O50" s="69">
        <v>13080</v>
      </c>
      <c r="P50" s="69">
        <v>13200</v>
      </c>
      <c r="Q50" s="18">
        <f>+F50+G50+N50</f>
        <v>471240</v>
      </c>
      <c r="R50" s="18">
        <f t="shared" ref="R50:R60" si="13">SUM(Q50+O50)</f>
        <v>484320</v>
      </c>
      <c r="S50" s="18">
        <f>SUM(R50+P50)</f>
        <v>497520</v>
      </c>
      <c r="T50" s="96" t="s">
        <v>100</v>
      </c>
    </row>
    <row r="51" spans="1:20" x14ac:dyDescent="0.3">
      <c r="A51" s="23">
        <v>22</v>
      </c>
      <c r="B51" s="14" t="s">
        <v>70</v>
      </c>
      <c r="C51" s="67" t="s">
        <v>45</v>
      </c>
      <c r="D51" s="23">
        <v>1</v>
      </c>
      <c r="E51" s="23" t="s">
        <v>19</v>
      </c>
      <c r="F51" s="70">
        <v>297900</v>
      </c>
      <c r="G51" s="70">
        <v>0</v>
      </c>
      <c r="H51" s="13">
        <v>1</v>
      </c>
      <c r="I51" s="13">
        <v>1</v>
      </c>
      <c r="J51" s="13">
        <v>1</v>
      </c>
      <c r="K51" s="97" t="s">
        <v>19</v>
      </c>
      <c r="L51" s="23" t="s">
        <v>19</v>
      </c>
      <c r="M51" s="23" t="s">
        <v>19</v>
      </c>
      <c r="N51" s="90">
        <v>6540</v>
      </c>
      <c r="O51" s="69">
        <v>6540</v>
      </c>
      <c r="P51" s="69">
        <v>6540</v>
      </c>
      <c r="Q51" s="18">
        <f t="shared" ref="Q51" si="14">SUM(F51+N51)</f>
        <v>304440</v>
      </c>
      <c r="R51" s="18">
        <f t="shared" ref="R51" si="15">SUM(Q51+O51)</f>
        <v>310980</v>
      </c>
      <c r="S51" s="18">
        <f>SUM(R51+P51)</f>
        <v>317520</v>
      </c>
      <c r="T51" s="96" t="s">
        <v>97</v>
      </c>
    </row>
    <row r="52" spans="1:20" x14ac:dyDescent="0.3">
      <c r="A52" s="13"/>
      <c r="B52" s="103" t="s">
        <v>29</v>
      </c>
      <c r="C52" s="15"/>
      <c r="D52" s="13"/>
      <c r="E52" s="13"/>
      <c r="F52" s="17"/>
      <c r="G52" s="17"/>
      <c r="H52" s="17"/>
      <c r="I52" s="17"/>
      <c r="J52" s="17"/>
      <c r="K52" s="13"/>
      <c r="L52" s="13"/>
      <c r="M52" s="13"/>
      <c r="N52" s="20"/>
      <c r="O52" s="20"/>
      <c r="P52" s="20"/>
      <c r="Q52" s="18"/>
      <c r="R52" s="18"/>
      <c r="S52" s="18"/>
      <c r="T52" s="13"/>
    </row>
    <row r="53" spans="1:20" x14ac:dyDescent="0.3">
      <c r="A53" s="13">
        <v>23</v>
      </c>
      <c r="B53" s="14" t="s">
        <v>54</v>
      </c>
      <c r="C53" s="40"/>
      <c r="D53" s="13">
        <v>1</v>
      </c>
      <c r="E53" s="13">
        <v>1</v>
      </c>
      <c r="F53" s="17">
        <v>155280</v>
      </c>
      <c r="G53" s="17" t="s">
        <v>19</v>
      </c>
      <c r="H53" s="13">
        <v>1</v>
      </c>
      <c r="I53" s="13">
        <v>1</v>
      </c>
      <c r="J53" s="13">
        <v>1</v>
      </c>
      <c r="K53" s="13" t="s">
        <v>19</v>
      </c>
      <c r="L53" s="13" t="s">
        <v>19</v>
      </c>
      <c r="M53" s="13" t="s">
        <v>19</v>
      </c>
      <c r="N53" s="113">
        <v>6240</v>
      </c>
      <c r="O53" s="16">
        <v>6480</v>
      </c>
      <c r="P53" s="16">
        <v>6720</v>
      </c>
      <c r="Q53" s="18">
        <f t="shared" ref="Q53:Q60" si="16">SUM(F53+N53)</f>
        <v>161520</v>
      </c>
      <c r="R53" s="18">
        <f t="shared" si="13"/>
        <v>168000</v>
      </c>
      <c r="S53" s="18">
        <f t="shared" ref="S53:S60" si="17">SUM(R53+P53)</f>
        <v>174720</v>
      </c>
      <c r="T53" s="96" t="s">
        <v>110</v>
      </c>
    </row>
    <row r="54" spans="1:20" hidden="1" x14ac:dyDescent="0.3">
      <c r="A54" s="11"/>
      <c r="B54" s="98"/>
      <c r="C54" s="99"/>
      <c r="D54" s="11"/>
      <c r="E54" s="11"/>
      <c r="F54" s="100"/>
      <c r="G54" s="100"/>
      <c r="H54" s="11"/>
      <c r="I54" s="11"/>
      <c r="J54" s="11"/>
      <c r="K54" s="104"/>
      <c r="L54" s="11"/>
      <c r="M54" s="11"/>
      <c r="N54" s="101"/>
      <c r="O54" s="102"/>
      <c r="P54" s="102"/>
      <c r="Q54" s="18"/>
      <c r="R54" s="18"/>
      <c r="S54" s="18"/>
      <c r="T54" s="94"/>
    </row>
    <row r="55" spans="1:20" x14ac:dyDescent="0.3">
      <c r="A55" s="82"/>
      <c r="B55" s="41" t="s">
        <v>49</v>
      </c>
      <c r="C55" s="10"/>
      <c r="D55" s="11"/>
      <c r="E55" s="11"/>
      <c r="F55" s="12"/>
      <c r="G55" s="12"/>
      <c r="H55" s="12"/>
      <c r="I55" s="12"/>
      <c r="J55" s="12"/>
      <c r="K55" s="11"/>
      <c r="L55" s="11"/>
      <c r="M55" s="11"/>
      <c r="N55" s="11"/>
      <c r="O55" s="11"/>
      <c r="P55" s="11"/>
      <c r="Q55" s="18"/>
      <c r="R55" s="18"/>
      <c r="S55" s="18"/>
      <c r="T55" s="11"/>
    </row>
    <row r="56" spans="1:20" ht="19.5" customHeight="1" x14ac:dyDescent="0.3">
      <c r="A56" s="23">
        <v>24</v>
      </c>
      <c r="B56" s="85" t="s">
        <v>50</v>
      </c>
      <c r="C56" s="15" t="s">
        <v>34</v>
      </c>
      <c r="D56" s="13">
        <v>1</v>
      </c>
      <c r="E56" s="13">
        <v>1</v>
      </c>
      <c r="F56" s="24">
        <v>462240</v>
      </c>
      <c r="G56" s="24">
        <v>42000</v>
      </c>
      <c r="H56" s="13">
        <v>1</v>
      </c>
      <c r="I56" s="13">
        <v>1</v>
      </c>
      <c r="J56" s="13">
        <v>1</v>
      </c>
      <c r="K56" s="13" t="s">
        <v>19</v>
      </c>
      <c r="L56" s="13" t="s">
        <v>19</v>
      </c>
      <c r="M56" s="13" t="s">
        <v>19</v>
      </c>
      <c r="N56" s="69">
        <v>13320</v>
      </c>
      <c r="O56" s="69">
        <v>15240</v>
      </c>
      <c r="P56" s="69">
        <v>15720</v>
      </c>
      <c r="Q56" s="18">
        <f>+F56+G56+N56</f>
        <v>517560</v>
      </c>
      <c r="R56" s="18">
        <f t="shared" si="13"/>
        <v>532800</v>
      </c>
      <c r="S56" s="18">
        <f t="shared" si="17"/>
        <v>548520</v>
      </c>
      <c r="T56" s="96" t="s">
        <v>111</v>
      </c>
    </row>
    <row r="57" spans="1:20" x14ac:dyDescent="0.3">
      <c r="A57" s="13">
        <v>25</v>
      </c>
      <c r="B57" s="19" t="s">
        <v>28</v>
      </c>
      <c r="C57" s="15" t="s">
        <v>96</v>
      </c>
      <c r="D57" s="13">
        <v>1</v>
      </c>
      <c r="E57" s="13">
        <v>1</v>
      </c>
      <c r="F57" s="24">
        <v>416160</v>
      </c>
      <c r="G57" s="24" t="s">
        <v>19</v>
      </c>
      <c r="H57" s="13">
        <v>1</v>
      </c>
      <c r="I57" s="13">
        <v>1</v>
      </c>
      <c r="J57" s="13">
        <v>1</v>
      </c>
      <c r="K57" s="13" t="s">
        <v>19</v>
      </c>
      <c r="L57" s="13" t="s">
        <v>19</v>
      </c>
      <c r="M57" s="13" t="s">
        <v>19</v>
      </c>
      <c r="N57" s="16">
        <v>13080</v>
      </c>
      <c r="O57" s="16">
        <v>13080</v>
      </c>
      <c r="P57" s="16">
        <v>13200</v>
      </c>
      <c r="Q57" s="18">
        <f t="shared" si="16"/>
        <v>429240</v>
      </c>
      <c r="R57" s="18">
        <f t="shared" si="13"/>
        <v>442320</v>
      </c>
      <c r="S57" s="18">
        <f t="shared" si="17"/>
        <v>455520</v>
      </c>
      <c r="T57" s="96" t="s">
        <v>100</v>
      </c>
    </row>
    <row r="58" spans="1:20" x14ac:dyDescent="0.3">
      <c r="A58" s="13"/>
      <c r="B58" s="106" t="s">
        <v>29</v>
      </c>
      <c r="C58" s="15"/>
      <c r="D58" s="13"/>
      <c r="E58" s="13"/>
      <c r="F58" s="17"/>
      <c r="G58" s="17"/>
      <c r="H58" s="17"/>
      <c r="I58" s="17"/>
      <c r="J58" s="17"/>
      <c r="K58" s="13"/>
      <c r="L58" s="13"/>
      <c r="M58" s="13"/>
      <c r="N58" s="16"/>
      <c r="O58" s="16"/>
      <c r="P58" s="16"/>
      <c r="Q58" s="18"/>
      <c r="R58" s="18"/>
      <c r="S58" s="18"/>
      <c r="T58" s="13"/>
    </row>
    <row r="59" spans="1:20" hidden="1" x14ac:dyDescent="0.3">
      <c r="A59" s="13">
        <v>27</v>
      </c>
      <c r="B59" s="19" t="s">
        <v>71</v>
      </c>
      <c r="C59" s="15"/>
      <c r="D59" s="13"/>
      <c r="E59" s="13"/>
      <c r="F59" s="17"/>
      <c r="G59" s="17"/>
      <c r="H59" s="13"/>
      <c r="I59" s="13"/>
      <c r="J59" s="13"/>
      <c r="K59" s="96"/>
      <c r="L59" s="13"/>
      <c r="M59" s="13"/>
      <c r="N59" s="16"/>
      <c r="O59" s="16"/>
      <c r="P59" s="16"/>
      <c r="Q59" s="18"/>
      <c r="R59" s="18"/>
      <c r="S59" s="18"/>
      <c r="T59" s="94"/>
    </row>
    <row r="60" spans="1:20" x14ac:dyDescent="0.3">
      <c r="A60" s="13">
        <v>26</v>
      </c>
      <c r="B60" s="43" t="s">
        <v>58</v>
      </c>
      <c r="C60" s="15"/>
      <c r="D60" s="13">
        <v>1</v>
      </c>
      <c r="E60" s="13">
        <v>1</v>
      </c>
      <c r="F60" s="17">
        <v>167400</v>
      </c>
      <c r="G60" s="17"/>
      <c r="H60" s="13">
        <v>1</v>
      </c>
      <c r="I60" s="13">
        <v>1</v>
      </c>
      <c r="J60" s="13">
        <v>1</v>
      </c>
      <c r="K60" s="13" t="s">
        <v>19</v>
      </c>
      <c r="L60" s="13" t="s">
        <v>19</v>
      </c>
      <c r="M60" s="13" t="s">
        <v>19</v>
      </c>
      <c r="N60" s="16">
        <v>6720</v>
      </c>
      <c r="O60" s="16">
        <v>6960</v>
      </c>
      <c r="P60" s="16">
        <v>7320</v>
      </c>
      <c r="Q60" s="18">
        <f t="shared" si="16"/>
        <v>174120</v>
      </c>
      <c r="R60" s="18">
        <f t="shared" si="13"/>
        <v>181080</v>
      </c>
      <c r="S60" s="18">
        <f t="shared" si="17"/>
        <v>188400</v>
      </c>
      <c r="T60" s="96" t="s">
        <v>112</v>
      </c>
    </row>
    <row r="61" spans="1:20" x14ac:dyDescent="0.3">
      <c r="A61" s="58"/>
      <c r="B61" s="108" t="s">
        <v>59</v>
      </c>
      <c r="C61" s="59"/>
      <c r="D61" s="58"/>
      <c r="E61" s="58"/>
      <c r="F61" s="60"/>
      <c r="G61" s="60"/>
      <c r="H61" s="60"/>
      <c r="I61" s="60"/>
      <c r="J61" s="60"/>
      <c r="K61" s="58"/>
      <c r="L61" s="58"/>
      <c r="M61" s="58"/>
      <c r="N61" s="61"/>
      <c r="O61" s="61"/>
      <c r="P61" s="61"/>
      <c r="Q61" s="62"/>
      <c r="R61" s="62"/>
      <c r="S61" s="62"/>
      <c r="T61" s="63"/>
    </row>
    <row r="62" spans="1:20" x14ac:dyDescent="0.3">
      <c r="A62" s="58">
        <v>27</v>
      </c>
      <c r="B62" s="115" t="s">
        <v>77</v>
      </c>
      <c r="C62" s="59" t="s">
        <v>19</v>
      </c>
      <c r="D62" s="58">
        <v>1</v>
      </c>
      <c r="E62" s="58" t="s">
        <v>19</v>
      </c>
      <c r="F62" s="60" t="s">
        <v>19</v>
      </c>
      <c r="G62" s="60" t="s">
        <v>19</v>
      </c>
      <c r="H62" s="66">
        <v>1</v>
      </c>
      <c r="I62" s="66">
        <v>1</v>
      </c>
      <c r="J62" s="66">
        <v>1</v>
      </c>
      <c r="K62" s="118" t="s">
        <v>19</v>
      </c>
      <c r="L62" s="58" t="s">
        <v>19</v>
      </c>
      <c r="M62" s="58" t="s">
        <v>19</v>
      </c>
      <c r="N62" s="60" t="s">
        <v>19</v>
      </c>
      <c r="O62" s="60" t="s">
        <v>19</v>
      </c>
      <c r="P62" s="60" t="s">
        <v>19</v>
      </c>
      <c r="Q62" s="65" t="s">
        <v>19</v>
      </c>
      <c r="R62" s="65" t="s">
        <v>19</v>
      </c>
      <c r="S62" s="65" t="s">
        <v>19</v>
      </c>
      <c r="T62" s="95" t="s">
        <v>113</v>
      </c>
    </row>
    <row r="63" spans="1:20" x14ac:dyDescent="0.3">
      <c r="A63" s="58">
        <v>28</v>
      </c>
      <c r="B63" s="64" t="s">
        <v>30</v>
      </c>
      <c r="C63" s="59" t="s">
        <v>74</v>
      </c>
      <c r="D63" s="66">
        <v>1</v>
      </c>
      <c r="E63" s="66">
        <v>1</v>
      </c>
      <c r="F63" s="60" t="s">
        <v>19</v>
      </c>
      <c r="G63" s="60" t="s">
        <v>19</v>
      </c>
      <c r="H63" s="66">
        <v>1</v>
      </c>
      <c r="I63" s="66">
        <v>1</v>
      </c>
      <c r="J63" s="66">
        <v>1</v>
      </c>
      <c r="K63" s="58" t="s">
        <v>19</v>
      </c>
      <c r="L63" s="58" t="s">
        <v>19</v>
      </c>
      <c r="M63" s="58" t="s">
        <v>19</v>
      </c>
      <c r="N63" s="60" t="s">
        <v>19</v>
      </c>
      <c r="O63" s="60" t="s">
        <v>19</v>
      </c>
      <c r="P63" s="60" t="s">
        <v>19</v>
      </c>
      <c r="Q63" s="65" t="s">
        <v>19</v>
      </c>
      <c r="R63" s="65" t="s">
        <v>19</v>
      </c>
      <c r="S63" s="65" t="s">
        <v>19</v>
      </c>
      <c r="T63" s="95" t="s">
        <v>113</v>
      </c>
    </row>
    <row r="64" spans="1:20" x14ac:dyDescent="0.3">
      <c r="A64" s="66">
        <v>29</v>
      </c>
      <c r="B64" s="64" t="s">
        <v>31</v>
      </c>
      <c r="C64" s="59" t="s">
        <v>19</v>
      </c>
      <c r="D64" s="66">
        <v>2</v>
      </c>
      <c r="E64" s="66">
        <v>2</v>
      </c>
      <c r="F64" s="60" t="s">
        <v>19</v>
      </c>
      <c r="G64" s="60" t="s">
        <v>19</v>
      </c>
      <c r="H64" s="58">
        <v>2</v>
      </c>
      <c r="I64" s="58">
        <v>2</v>
      </c>
      <c r="J64" s="58">
        <v>2</v>
      </c>
      <c r="K64" s="60" t="s">
        <v>19</v>
      </c>
      <c r="L64" s="60" t="s">
        <v>19</v>
      </c>
      <c r="M64" s="58" t="s">
        <v>19</v>
      </c>
      <c r="N64" s="60" t="s">
        <v>19</v>
      </c>
      <c r="O64" s="60" t="s">
        <v>19</v>
      </c>
      <c r="P64" s="60" t="s">
        <v>19</v>
      </c>
      <c r="Q64" s="65" t="s">
        <v>19</v>
      </c>
      <c r="R64" s="65" t="s">
        <v>19</v>
      </c>
      <c r="S64" s="65" t="s">
        <v>19</v>
      </c>
      <c r="T64" s="95" t="s">
        <v>113</v>
      </c>
    </row>
    <row r="65" spans="1:20" x14ac:dyDescent="0.3">
      <c r="A65" s="66"/>
      <c r="B65" s="108" t="s">
        <v>60</v>
      </c>
      <c r="C65" s="59"/>
      <c r="D65" s="66"/>
      <c r="E65" s="66"/>
      <c r="F65" s="60"/>
      <c r="G65" s="60"/>
      <c r="H65" s="58"/>
      <c r="I65" s="58"/>
      <c r="J65" s="58"/>
      <c r="K65" s="60"/>
      <c r="L65" s="60"/>
      <c r="M65" s="58"/>
      <c r="N65" s="60"/>
      <c r="O65" s="60"/>
      <c r="P65" s="60"/>
      <c r="Q65" s="65"/>
      <c r="R65" s="65"/>
      <c r="S65" s="65"/>
      <c r="T65" s="95"/>
    </row>
    <row r="66" spans="1:20" x14ac:dyDescent="0.3">
      <c r="A66" s="66">
        <v>30</v>
      </c>
      <c r="B66" s="115" t="s">
        <v>77</v>
      </c>
      <c r="C66" s="59" t="s">
        <v>19</v>
      </c>
      <c r="D66" s="66">
        <v>1</v>
      </c>
      <c r="E66" s="66" t="s">
        <v>19</v>
      </c>
      <c r="F66" s="60" t="s">
        <v>19</v>
      </c>
      <c r="G66" s="60" t="s">
        <v>19</v>
      </c>
      <c r="H66" s="58">
        <v>1</v>
      </c>
      <c r="I66" s="58">
        <v>1</v>
      </c>
      <c r="J66" s="58">
        <v>1</v>
      </c>
      <c r="K66" s="119" t="s">
        <v>19</v>
      </c>
      <c r="L66" s="60" t="s">
        <v>19</v>
      </c>
      <c r="M66" s="58" t="s">
        <v>19</v>
      </c>
      <c r="N66" s="60" t="s">
        <v>19</v>
      </c>
      <c r="O66" s="60" t="s">
        <v>19</v>
      </c>
      <c r="P66" s="60" t="s">
        <v>19</v>
      </c>
      <c r="Q66" s="65" t="s">
        <v>19</v>
      </c>
      <c r="R66" s="65" t="s">
        <v>19</v>
      </c>
      <c r="S66" s="65" t="s">
        <v>19</v>
      </c>
      <c r="T66" s="95" t="s">
        <v>113</v>
      </c>
    </row>
    <row r="67" spans="1:20" x14ac:dyDescent="0.3">
      <c r="A67" s="66">
        <v>31</v>
      </c>
      <c r="B67" s="64" t="s">
        <v>30</v>
      </c>
      <c r="C67" s="59" t="s">
        <v>74</v>
      </c>
      <c r="D67" s="66">
        <v>1</v>
      </c>
      <c r="E67" s="66">
        <v>1</v>
      </c>
      <c r="F67" s="60" t="s">
        <v>19</v>
      </c>
      <c r="G67" s="60" t="s">
        <v>19</v>
      </c>
      <c r="H67" s="58">
        <v>1</v>
      </c>
      <c r="I67" s="58">
        <v>1</v>
      </c>
      <c r="J67" s="58">
        <v>1</v>
      </c>
      <c r="K67" s="60" t="s">
        <v>19</v>
      </c>
      <c r="L67" s="60" t="s">
        <v>19</v>
      </c>
      <c r="M67" s="58" t="s">
        <v>19</v>
      </c>
      <c r="N67" s="60" t="s">
        <v>19</v>
      </c>
      <c r="O67" s="60" t="s">
        <v>19</v>
      </c>
      <c r="P67" s="60" t="s">
        <v>19</v>
      </c>
      <c r="Q67" s="65" t="s">
        <v>19</v>
      </c>
      <c r="R67" s="65" t="s">
        <v>19</v>
      </c>
      <c r="S67" s="65" t="s">
        <v>19</v>
      </c>
      <c r="T67" s="95" t="s">
        <v>113</v>
      </c>
    </row>
    <row r="68" spans="1:20" x14ac:dyDescent="0.3">
      <c r="A68" s="66">
        <v>32</v>
      </c>
      <c r="B68" s="64" t="s">
        <v>31</v>
      </c>
      <c r="C68" s="59" t="s">
        <v>19</v>
      </c>
      <c r="D68" s="66">
        <v>1</v>
      </c>
      <c r="E68" s="66">
        <v>1</v>
      </c>
      <c r="F68" s="60" t="s">
        <v>19</v>
      </c>
      <c r="G68" s="60" t="s">
        <v>19</v>
      </c>
      <c r="H68" s="58">
        <v>1</v>
      </c>
      <c r="I68" s="58">
        <v>1</v>
      </c>
      <c r="J68" s="58">
        <v>1</v>
      </c>
      <c r="K68" s="60" t="s">
        <v>19</v>
      </c>
      <c r="L68" s="60" t="s">
        <v>19</v>
      </c>
      <c r="M68" s="58" t="s">
        <v>19</v>
      </c>
      <c r="N68" s="60" t="s">
        <v>19</v>
      </c>
      <c r="O68" s="60" t="s">
        <v>19</v>
      </c>
      <c r="P68" s="60" t="s">
        <v>19</v>
      </c>
      <c r="Q68" s="65" t="s">
        <v>19</v>
      </c>
      <c r="R68" s="65" t="s">
        <v>19</v>
      </c>
      <c r="S68" s="65" t="s">
        <v>19</v>
      </c>
      <c r="T68" s="95" t="s">
        <v>113</v>
      </c>
    </row>
    <row r="69" spans="1:20" x14ac:dyDescent="0.3">
      <c r="A69" s="66"/>
      <c r="B69" s="108" t="s">
        <v>114</v>
      </c>
      <c r="C69" s="59"/>
      <c r="D69" s="66"/>
      <c r="E69" s="66"/>
      <c r="F69" s="60"/>
      <c r="G69" s="60"/>
      <c r="H69" s="58"/>
      <c r="I69" s="58"/>
      <c r="J69" s="58"/>
      <c r="K69" s="60"/>
      <c r="L69" s="60"/>
      <c r="M69" s="58"/>
      <c r="N69" s="60"/>
      <c r="O69" s="60"/>
      <c r="P69" s="60"/>
      <c r="Q69" s="65"/>
      <c r="R69" s="65"/>
      <c r="S69" s="65"/>
      <c r="T69" s="95"/>
    </row>
    <row r="70" spans="1:20" x14ac:dyDescent="0.3">
      <c r="A70" s="66">
        <v>33</v>
      </c>
      <c r="B70" s="115" t="s">
        <v>77</v>
      </c>
      <c r="C70" s="59" t="s">
        <v>19</v>
      </c>
      <c r="D70" s="66">
        <v>1</v>
      </c>
      <c r="E70" s="66" t="s">
        <v>19</v>
      </c>
      <c r="F70" s="60" t="s">
        <v>19</v>
      </c>
      <c r="G70" s="60" t="s">
        <v>19</v>
      </c>
      <c r="H70" s="58">
        <v>1</v>
      </c>
      <c r="I70" s="58">
        <v>1</v>
      </c>
      <c r="J70" s="58">
        <v>1</v>
      </c>
      <c r="K70" s="119" t="s">
        <v>19</v>
      </c>
      <c r="L70" s="60" t="s">
        <v>19</v>
      </c>
      <c r="M70" s="58" t="s">
        <v>19</v>
      </c>
      <c r="N70" s="60" t="s">
        <v>19</v>
      </c>
      <c r="O70" s="60" t="s">
        <v>19</v>
      </c>
      <c r="P70" s="60" t="s">
        <v>19</v>
      </c>
      <c r="Q70" s="65" t="s">
        <v>19</v>
      </c>
      <c r="R70" s="65" t="s">
        <v>19</v>
      </c>
      <c r="S70" s="65" t="s">
        <v>19</v>
      </c>
      <c r="T70" s="95" t="s">
        <v>113</v>
      </c>
    </row>
    <row r="71" spans="1:20" x14ac:dyDescent="0.3">
      <c r="A71" s="66">
        <v>34</v>
      </c>
      <c r="B71" s="64" t="s">
        <v>31</v>
      </c>
      <c r="C71" s="59" t="s">
        <v>19</v>
      </c>
      <c r="D71" s="66">
        <v>1</v>
      </c>
      <c r="E71" s="66">
        <v>1</v>
      </c>
      <c r="F71" s="60" t="s">
        <v>19</v>
      </c>
      <c r="G71" s="60"/>
      <c r="H71" s="58">
        <v>1</v>
      </c>
      <c r="I71" s="58">
        <v>1</v>
      </c>
      <c r="J71" s="58">
        <v>1</v>
      </c>
      <c r="K71" s="60" t="s">
        <v>19</v>
      </c>
      <c r="L71" s="60" t="s">
        <v>19</v>
      </c>
      <c r="M71" s="58" t="s">
        <v>19</v>
      </c>
      <c r="N71" s="60" t="s">
        <v>19</v>
      </c>
      <c r="O71" s="60" t="s">
        <v>19</v>
      </c>
      <c r="P71" s="60" t="s">
        <v>19</v>
      </c>
      <c r="Q71" s="65" t="s">
        <v>19</v>
      </c>
      <c r="R71" s="65" t="s">
        <v>19</v>
      </c>
      <c r="S71" s="65" t="s">
        <v>19</v>
      </c>
      <c r="T71" s="95" t="s">
        <v>113</v>
      </c>
    </row>
    <row r="72" spans="1:20" ht="18.75" customHeight="1" x14ac:dyDescent="0.3">
      <c r="A72" s="71"/>
      <c r="B72" s="108" t="s">
        <v>62</v>
      </c>
      <c r="C72" s="59"/>
      <c r="D72" s="71"/>
      <c r="E72" s="71"/>
      <c r="F72" s="72"/>
      <c r="G72" s="72"/>
      <c r="H72" s="72"/>
      <c r="I72" s="72"/>
      <c r="J72" s="72"/>
      <c r="K72" s="71"/>
      <c r="L72" s="71"/>
      <c r="M72" s="71"/>
      <c r="N72" s="72"/>
      <c r="O72" s="72"/>
      <c r="P72" s="72"/>
      <c r="Q72" s="73"/>
      <c r="R72" s="73"/>
      <c r="S72" s="73"/>
      <c r="T72" s="107"/>
    </row>
    <row r="73" spans="1:20" ht="18.75" customHeight="1" x14ac:dyDescent="0.3">
      <c r="A73" s="71">
        <v>35</v>
      </c>
      <c r="B73" s="115" t="s">
        <v>77</v>
      </c>
      <c r="C73" s="59" t="s">
        <v>19</v>
      </c>
      <c r="D73" s="71">
        <v>1</v>
      </c>
      <c r="E73" s="71" t="s">
        <v>19</v>
      </c>
      <c r="F73" s="72" t="s">
        <v>19</v>
      </c>
      <c r="G73" s="72" t="s">
        <v>19</v>
      </c>
      <c r="H73" s="66">
        <v>1</v>
      </c>
      <c r="I73" s="66">
        <v>1</v>
      </c>
      <c r="J73" s="66">
        <v>1</v>
      </c>
      <c r="K73" s="120" t="s">
        <v>19</v>
      </c>
      <c r="L73" s="71" t="s">
        <v>19</v>
      </c>
      <c r="M73" s="71" t="s">
        <v>19</v>
      </c>
      <c r="N73" s="72" t="s">
        <v>19</v>
      </c>
      <c r="O73" s="72" t="s">
        <v>19</v>
      </c>
      <c r="P73" s="72" t="s">
        <v>19</v>
      </c>
      <c r="Q73" s="73" t="s">
        <v>19</v>
      </c>
      <c r="R73" s="73" t="s">
        <v>19</v>
      </c>
      <c r="S73" s="73" t="s">
        <v>19</v>
      </c>
      <c r="T73" s="95" t="s">
        <v>113</v>
      </c>
    </row>
    <row r="74" spans="1:20" ht="18.75" customHeight="1" x14ac:dyDescent="0.3">
      <c r="A74" s="71">
        <v>36</v>
      </c>
      <c r="B74" s="64" t="s">
        <v>33</v>
      </c>
      <c r="C74" s="59" t="s">
        <v>74</v>
      </c>
      <c r="D74" s="66">
        <v>1</v>
      </c>
      <c r="E74" s="66">
        <v>1</v>
      </c>
      <c r="F74" s="60" t="s">
        <v>19</v>
      </c>
      <c r="G74" s="60"/>
      <c r="H74" s="66">
        <v>1</v>
      </c>
      <c r="I74" s="66">
        <v>1</v>
      </c>
      <c r="J74" s="66">
        <v>1</v>
      </c>
      <c r="K74" s="58" t="s">
        <v>19</v>
      </c>
      <c r="L74" s="58" t="s">
        <v>19</v>
      </c>
      <c r="M74" s="58" t="s">
        <v>19</v>
      </c>
      <c r="N74" s="60" t="s">
        <v>19</v>
      </c>
      <c r="O74" s="60" t="s">
        <v>19</v>
      </c>
      <c r="P74" s="60" t="s">
        <v>19</v>
      </c>
      <c r="Q74" s="65" t="s">
        <v>19</v>
      </c>
      <c r="R74" s="65" t="s">
        <v>19</v>
      </c>
      <c r="S74" s="65" t="s">
        <v>19</v>
      </c>
      <c r="T74" s="95" t="s">
        <v>113</v>
      </c>
    </row>
    <row r="75" spans="1:20" x14ac:dyDescent="0.3">
      <c r="A75" s="66">
        <v>37</v>
      </c>
      <c r="B75" s="64" t="s">
        <v>61</v>
      </c>
      <c r="C75" s="59" t="s">
        <v>19</v>
      </c>
      <c r="D75" s="66">
        <v>1</v>
      </c>
      <c r="E75" s="66">
        <v>1</v>
      </c>
      <c r="F75" s="60" t="s">
        <v>19</v>
      </c>
      <c r="G75" s="60"/>
      <c r="H75" s="66">
        <v>1</v>
      </c>
      <c r="I75" s="66">
        <v>1</v>
      </c>
      <c r="J75" s="66">
        <v>1</v>
      </c>
      <c r="K75" s="58" t="s">
        <v>19</v>
      </c>
      <c r="L75" s="58" t="s">
        <v>19</v>
      </c>
      <c r="M75" s="58" t="s">
        <v>19</v>
      </c>
      <c r="N75" s="60" t="s">
        <v>19</v>
      </c>
      <c r="O75" s="60" t="s">
        <v>19</v>
      </c>
      <c r="P75" s="60" t="s">
        <v>19</v>
      </c>
      <c r="Q75" s="65" t="s">
        <v>19</v>
      </c>
      <c r="R75" s="65" t="s">
        <v>19</v>
      </c>
      <c r="S75" s="65" t="s">
        <v>19</v>
      </c>
      <c r="T75" s="95" t="s">
        <v>113</v>
      </c>
    </row>
    <row r="76" spans="1:20" x14ac:dyDescent="0.3">
      <c r="A76" s="68"/>
      <c r="B76" s="91" t="s">
        <v>55</v>
      </c>
      <c r="C76" s="15"/>
      <c r="D76" s="68"/>
      <c r="E76" s="13"/>
      <c r="F76" s="17"/>
      <c r="G76" s="17"/>
      <c r="H76" s="13"/>
      <c r="I76" s="13"/>
      <c r="J76" s="13"/>
      <c r="K76" s="17"/>
      <c r="L76" s="17"/>
      <c r="M76" s="13"/>
      <c r="N76" s="42"/>
      <c r="O76" s="42"/>
      <c r="P76" s="42"/>
      <c r="Q76" s="18"/>
      <c r="R76" s="18"/>
      <c r="S76" s="18"/>
      <c r="T76" s="13"/>
    </row>
    <row r="77" spans="1:20" x14ac:dyDescent="0.3">
      <c r="A77" s="68">
        <v>38</v>
      </c>
      <c r="B77" s="43" t="s">
        <v>56</v>
      </c>
      <c r="C77" s="15" t="s">
        <v>96</v>
      </c>
      <c r="D77" s="68">
        <v>1</v>
      </c>
      <c r="E77" s="13">
        <v>1</v>
      </c>
      <c r="F77" s="17">
        <v>218400</v>
      </c>
      <c r="G77" s="17"/>
      <c r="H77" s="68">
        <v>1</v>
      </c>
      <c r="I77" s="68">
        <v>1</v>
      </c>
      <c r="J77" s="68">
        <v>1</v>
      </c>
      <c r="K77" s="17" t="s">
        <v>19</v>
      </c>
      <c r="L77" s="17" t="s">
        <v>19</v>
      </c>
      <c r="M77" s="13" t="s">
        <v>19</v>
      </c>
      <c r="N77" s="16">
        <v>7680</v>
      </c>
      <c r="O77" s="16">
        <v>7680</v>
      </c>
      <c r="P77" s="16">
        <v>7680</v>
      </c>
      <c r="Q77" s="18">
        <f>SUM(F77+N77)</f>
        <v>226080</v>
      </c>
      <c r="R77" s="18">
        <f>SUM(Q77+O77)</f>
        <v>233760</v>
      </c>
      <c r="S77" s="18">
        <f>SUM(R77+P77)</f>
        <v>241440</v>
      </c>
      <c r="T77" s="96" t="s">
        <v>115</v>
      </c>
    </row>
    <row r="78" spans="1:20" s="1" customFormat="1" x14ac:dyDescent="0.3">
      <c r="A78" s="44" t="s">
        <v>21</v>
      </c>
      <c r="B78" s="45" t="s">
        <v>20</v>
      </c>
      <c r="C78" s="45"/>
      <c r="D78" s="88">
        <v>40</v>
      </c>
      <c r="E78" s="88">
        <v>30</v>
      </c>
      <c r="F78" s="46">
        <f>+F11+F12+F14+F15+F16+F17+F18+F19+F20+F23+F25+F26+F29+F30+F31+F32+F33+F35+F36+F50+F51+F53+F56+F57+F60+F77</f>
        <v>7450620</v>
      </c>
      <c r="G78" s="46">
        <f>+G11+G12+G14+G29+G50+G56</f>
        <v>378000</v>
      </c>
      <c r="H78" s="88">
        <v>39</v>
      </c>
      <c r="I78" s="88">
        <v>39</v>
      </c>
      <c r="J78" s="88">
        <v>39</v>
      </c>
      <c r="K78" s="112" t="s">
        <v>93</v>
      </c>
      <c r="L78" s="45" t="s">
        <v>19</v>
      </c>
      <c r="M78" s="96" t="s">
        <v>19</v>
      </c>
      <c r="N78" s="109">
        <f>+N11+N12+N14+N15+N16+N17+N18+N19+N20+N22+N23+N24+N25+N26+N27+N29+N30+N31+N32+N33+N35+N36+N50+N51+N53+N54+N56+N57+N59+N60+N77</f>
        <v>418620</v>
      </c>
      <c r="O78" s="46">
        <f>+O11+O12+O14+O15+O16+O17+O18+O19+O20+O22+O23+O24+O25+O26+O27+O28+O29+O30+O31+O32+O33+O35+O36+O50+O51+O53+O54+O56+O57+O59+O60+O77</f>
        <v>247740</v>
      </c>
      <c r="P78" s="46">
        <f>+P11+P12+P14+P15+P16+P17+P18+P19+P20+P22+P23+P24+P25+P26+P27+P29+P30+P31+P32+P33+P35+P36+P50+P51+P53+P54+P56+P57+P59+P60+P77</f>
        <v>247500</v>
      </c>
      <c r="Q78" s="89">
        <f>+F78+G78+N78</f>
        <v>8247240</v>
      </c>
      <c r="R78" s="89">
        <f>SUM(Q78+O78)</f>
        <v>8494980</v>
      </c>
      <c r="S78" s="89">
        <f>SUM(R78+P78)</f>
        <v>8742480</v>
      </c>
      <c r="T78" s="47"/>
    </row>
    <row r="79" spans="1:20" s="1" customFormat="1" x14ac:dyDescent="0.3">
      <c r="A79" s="44" t="s">
        <v>22</v>
      </c>
      <c r="B79" s="132" t="s">
        <v>73</v>
      </c>
      <c r="C79" s="133"/>
      <c r="D79" s="133"/>
      <c r="E79" s="133"/>
      <c r="F79" s="134"/>
      <c r="G79" s="93"/>
      <c r="H79" s="50"/>
      <c r="I79" s="50"/>
      <c r="J79" s="50"/>
      <c r="K79" s="44"/>
      <c r="L79" s="45"/>
      <c r="M79" s="45"/>
      <c r="N79" s="51"/>
      <c r="O79" s="51"/>
      <c r="P79" s="51"/>
      <c r="Q79" s="46">
        <f>7655520*15%</f>
        <v>1148328</v>
      </c>
      <c r="R79" s="46">
        <f>7893900*15%</f>
        <v>1184085</v>
      </c>
      <c r="S79" s="46">
        <f>8131560*15%</f>
        <v>1219734</v>
      </c>
      <c r="T79" s="47"/>
    </row>
    <row r="80" spans="1:20" s="1" customFormat="1" x14ac:dyDescent="0.3">
      <c r="A80" s="44" t="s">
        <v>23</v>
      </c>
      <c r="B80" s="48" t="s">
        <v>24</v>
      </c>
      <c r="C80" s="45"/>
      <c r="D80" s="45"/>
      <c r="E80" s="45"/>
      <c r="F80" s="49"/>
      <c r="G80" s="49"/>
      <c r="H80" s="50"/>
      <c r="I80" s="50"/>
      <c r="J80" s="50"/>
      <c r="K80" s="44"/>
      <c r="L80" s="45"/>
      <c r="M80" s="45"/>
      <c r="N80" s="51"/>
      <c r="O80" s="51"/>
      <c r="P80" s="51"/>
      <c r="Q80" s="52">
        <f>SUM(Q78:Q79)</f>
        <v>9395568</v>
      </c>
      <c r="R80" s="52">
        <f>SUM(R78:R79)</f>
        <v>9679065</v>
      </c>
      <c r="S80" s="52">
        <f>SUM(S78:S79)</f>
        <v>9962214</v>
      </c>
      <c r="T80" s="47"/>
    </row>
    <row r="81" spans="1:20" s="1" customFormat="1" x14ac:dyDescent="0.3">
      <c r="A81" s="44" t="s">
        <v>72</v>
      </c>
      <c r="B81" s="48" t="s">
        <v>25</v>
      </c>
      <c r="C81" s="45"/>
      <c r="D81" s="45"/>
      <c r="E81" s="45"/>
      <c r="F81" s="49"/>
      <c r="G81" s="49"/>
      <c r="H81" s="50"/>
      <c r="I81" s="50"/>
      <c r="J81" s="50"/>
      <c r="K81" s="44"/>
      <c r="L81" s="45"/>
      <c r="M81" s="45"/>
      <c r="N81" s="51"/>
      <c r="O81" s="51"/>
      <c r="P81" s="51"/>
      <c r="Q81" s="53">
        <f>+Q80/34685602*100</f>
        <v>27.087804328724062</v>
      </c>
      <c r="R81" s="53">
        <f>+R80/36419882*100</f>
        <v>26.576321691541999</v>
      </c>
      <c r="S81" s="53">
        <f>+S80/38240876*100</f>
        <v>26.051218073560868</v>
      </c>
      <c r="T81" s="47"/>
    </row>
    <row r="82" spans="1:20" x14ac:dyDescent="0.3">
      <c r="A82" s="78"/>
      <c r="B82" s="35"/>
      <c r="C82" s="36"/>
      <c r="D82" s="78"/>
      <c r="E82" s="78" t="s">
        <v>1</v>
      </c>
      <c r="F82" s="37"/>
      <c r="G82" s="37"/>
      <c r="H82" s="38"/>
      <c r="I82" s="38"/>
      <c r="J82" s="38"/>
      <c r="K82" s="78"/>
      <c r="L82" s="78"/>
      <c r="M82" s="78"/>
      <c r="N82" s="54"/>
      <c r="O82" s="54"/>
      <c r="P82" s="54"/>
      <c r="Q82" s="39" t="s">
        <v>1</v>
      </c>
      <c r="R82" s="39"/>
      <c r="S82" s="39"/>
    </row>
    <row r="83" spans="1:20" ht="20.25" customHeight="1" x14ac:dyDescent="0.3">
      <c r="A83" s="130" t="s">
        <v>78</v>
      </c>
      <c r="B83" s="130"/>
      <c r="C83" s="130"/>
      <c r="D83" s="130"/>
      <c r="E83" s="130"/>
      <c r="F83" s="130"/>
      <c r="G83" s="130"/>
      <c r="H83" s="130"/>
      <c r="I83" s="130"/>
      <c r="J83" s="130"/>
      <c r="K83" s="130"/>
      <c r="L83" s="130"/>
      <c r="M83" s="130"/>
      <c r="N83" s="130"/>
      <c r="O83" s="130"/>
      <c r="P83" s="130"/>
      <c r="Q83" s="130"/>
      <c r="R83" s="130"/>
      <c r="S83" s="130"/>
      <c r="T83" s="130"/>
    </row>
    <row r="84" spans="1:20" x14ac:dyDescent="0.3">
      <c r="A84" s="130" t="s">
        <v>80</v>
      </c>
      <c r="B84" s="130"/>
      <c r="C84" s="130"/>
      <c r="D84" s="130"/>
      <c r="E84" s="130"/>
      <c r="F84" s="130"/>
      <c r="G84" s="130"/>
      <c r="H84" s="130"/>
      <c r="I84" s="130"/>
      <c r="J84" s="130"/>
      <c r="K84" s="130"/>
      <c r="L84" s="130"/>
      <c r="M84" s="130"/>
      <c r="N84" s="130"/>
      <c r="O84" s="130"/>
      <c r="P84" s="130"/>
      <c r="Q84" s="130"/>
      <c r="R84" s="130"/>
      <c r="S84" s="130"/>
      <c r="T84" s="130"/>
    </row>
    <row r="85" spans="1:20" x14ac:dyDescent="0.3">
      <c r="A85" s="130" t="s">
        <v>79</v>
      </c>
      <c r="B85" s="130"/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0"/>
      <c r="Q85" s="130"/>
      <c r="R85" s="130"/>
      <c r="S85" s="130"/>
      <c r="T85" s="130"/>
    </row>
    <row r="86" spans="1:20" x14ac:dyDescent="0.3">
      <c r="A86" s="116"/>
      <c r="B86" s="117" t="s">
        <v>81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</row>
    <row r="87" spans="1:20" x14ac:dyDescent="0.3">
      <c r="A87" s="116"/>
      <c r="B87" s="117" t="s">
        <v>82</v>
      </c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</row>
    <row r="88" spans="1:20" x14ac:dyDescent="0.3">
      <c r="A88" s="116"/>
      <c r="B88" s="117" t="s">
        <v>83</v>
      </c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</row>
    <row r="89" spans="1:20" x14ac:dyDescent="0.3">
      <c r="A89" s="116"/>
      <c r="B89" s="117" t="s">
        <v>84</v>
      </c>
      <c r="C89" s="116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</row>
    <row r="90" spans="1:20" x14ac:dyDescent="0.3">
      <c r="A90" s="116"/>
      <c r="B90" s="117" t="s">
        <v>85</v>
      </c>
      <c r="C90" s="116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</row>
    <row r="91" spans="1:20" x14ac:dyDescent="0.3">
      <c r="A91" s="116"/>
      <c r="B91" s="117" t="s">
        <v>87</v>
      </c>
      <c r="C91" s="116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</row>
    <row r="92" spans="1:20" x14ac:dyDescent="0.3">
      <c r="A92" s="116"/>
      <c r="B92" s="117" t="s">
        <v>86</v>
      </c>
      <c r="C92" s="116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</row>
    <row r="93" spans="1:20" x14ac:dyDescent="0.3">
      <c r="A93" s="116"/>
      <c r="B93" s="117" t="s">
        <v>88</v>
      </c>
      <c r="C93" s="116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</row>
    <row r="94" spans="1:20" x14ac:dyDescent="0.3">
      <c r="A94" s="116"/>
      <c r="B94" s="117" t="s">
        <v>89</v>
      </c>
      <c r="C94" s="116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</row>
    <row r="95" spans="1:20" x14ac:dyDescent="0.3">
      <c r="A95" s="116"/>
      <c r="B95" s="117" t="s">
        <v>90</v>
      </c>
      <c r="C95" s="116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</row>
    <row r="96" spans="1:20" x14ac:dyDescent="0.3">
      <c r="A96" s="116"/>
      <c r="B96" s="117" t="s">
        <v>91</v>
      </c>
      <c r="C96" s="116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</row>
    <row r="97" spans="1:20" x14ac:dyDescent="0.3">
      <c r="A97" s="116"/>
      <c r="B97" s="117" t="s">
        <v>92</v>
      </c>
      <c r="C97" s="116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</row>
    <row r="98" spans="1:20" x14ac:dyDescent="0.3">
      <c r="A98" s="116"/>
      <c r="B98" s="116"/>
      <c r="C98" s="116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</row>
    <row r="99" spans="1:20" x14ac:dyDescent="0.3">
      <c r="A99" s="116"/>
      <c r="B99" s="116"/>
      <c r="C99" s="116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</row>
    <row r="100" spans="1:20" x14ac:dyDescent="0.3">
      <c r="A100" s="116"/>
      <c r="B100" s="116"/>
      <c r="C100" s="116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</row>
    <row r="101" spans="1:20" x14ac:dyDescent="0.3">
      <c r="A101" s="116"/>
      <c r="B101" s="116"/>
      <c r="C101" s="116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</row>
    <row r="102" spans="1:20" x14ac:dyDescent="0.3">
      <c r="A102" s="116"/>
      <c r="B102" s="116"/>
      <c r="C102" s="116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</row>
  </sheetData>
  <mergeCells count="32">
    <mergeCell ref="H45:J45"/>
    <mergeCell ref="K45:M45"/>
    <mergeCell ref="E8:G8"/>
    <mergeCell ref="A3:T3"/>
    <mergeCell ref="A5:S5"/>
    <mergeCell ref="A6:A10"/>
    <mergeCell ref="B6:B10"/>
    <mergeCell ref="H6:J6"/>
    <mergeCell ref="K6:M6"/>
    <mergeCell ref="N6:P6"/>
    <mergeCell ref="Q6:S6"/>
    <mergeCell ref="H7:J7"/>
    <mergeCell ref="K7:M7"/>
    <mergeCell ref="H8:J8"/>
    <mergeCell ref="E6:G6"/>
    <mergeCell ref="E7:G7"/>
    <mergeCell ref="H46:J46"/>
    <mergeCell ref="T6:T10"/>
    <mergeCell ref="A83:T83"/>
    <mergeCell ref="A84:T84"/>
    <mergeCell ref="A85:T85"/>
    <mergeCell ref="A43:S43"/>
    <mergeCell ref="B79:F79"/>
    <mergeCell ref="A44:A48"/>
    <mergeCell ref="B44:B48"/>
    <mergeCell ref="H44:J44"/>
    <mergeCell ref="K44:M44"/>
    <mergeCell ref="E44:G44"/>
    <mergeCell ref="E45:G45"/>
    <mergeCell ref="E46:G46"/>
    <mergeCell ref="N44:P44"/>
    <mergeCell ref="Q44:S44"/>
  </mergeCells>
  <printOptions horizontalCentered="1"/>
  <pageMargins left="0" right="0" top="0.39370078740157483" bottom="0.39370078740157483" header="0.39370078740157483" footer="0.35433070866141736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ภาระคชจ. 64-66</vt:lpstr>
    </vt:vector>
  </TitlesOfParts>
  <Company>Biotechnology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salaengphan</dc:creator>
  <cp:lastModifiedBy>Com_</cp:lastModifiedBy>
  <cp:lastPrinted>2024-02-02T02:41:01Z</cp:lastPrinted>
  <dcterms:created xsi:type="dcterms:W3CDTF">2011-09-15T06:09:01Z</dcterms:created>
  <dcterms:modified xsi:type="dcterms:W3CDTF">2024-02-02T04:41:32Z</dcterms:modified>
</cp:coreProperties>
</file>